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R198" i="1" l="1"/>
  <c r="Q198" i="1"/>
  <c r="P198" i="1"/>
  <c r="O198" i="1"/>
  <c r="N198" i="1"/>
  <c r="M198" i="1"/>
  <c r="L198" i="1"/>
  <c r="K198" i="1"/>
  <c r="J198" i="1"/>
  <c r="I198" i="1"/>
  <c r="H198" i="1"/>
  <c r="G198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E158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R92" i="1"/>
  <c r="Q92" i="1"/>
  <c r="P92" i="1"/>
  <c r="O92" i="1"/>
  <c r="N92" i="1"/>
  <c r="M92" i="1"/>
  <c r="L92" i="1"/>
  <c r="K92" i="1"/>
  <c r="J92" i="1"/>
  <c r="I92" i="1"/>
  <c r="H92" i="1"/>
  <c r="G92" i="1"/>
  <c r="R81" i="1"/>
  <c r="Q81" i="1"/>
  <c r="P81" i="1"/>
  <c r="O81" i="1"/>
  <c r="N81" i="1"/>
  <c r="M81" i="1"/>
  <c r="L81" i="1"/>
  <c r="K81" i="1"/>
  <c r="J81" i="1"/>
  <c r="I81" i="1"/>
  <c r="H81" i="1"/>
  <c r="G81" i="1"/>
  <c r="R73" i="1"/>
  <c r="Q73" i="1"/>
  <c r="P73" i="1"/>
  <c r="O73" i="1"/>
  <c r="N73" i="1"/>
  <c r="M73" i="1"/>
  <c r="L73" i="1"/>
  <c r="K73" i="1"/>
  <c r="J73" i="1"/>
  <c r="I73" i="1"/>
  <c r="H73" i="1"/>
  <c r="G73" i="1"/>
  <c r="R61" i="1"/>
  <c r="Q61" i="1"/>
  <c r="P61" i="1"/>
  <c r="O61" i="1"/>
  <c r="N61" i="1"/>
  <c r="M61" i="1"/>
  <c r="L61" i="1"/>
  <c r="K61" i="1"/>
  <c r="J61" i="1"/>
  <c r="I61" i="1"/>
  <c r="H61" i="1"/>
  <c r="G61" i="1"/>
  <c r="R53" i="1"/>
  <c r="Q53" i="1"/>
  <c r="P53" i="1"/>
  <c r="O53" i="1"/>
  <c r="N53" i="1"/>
  <c r="M53" i="1"/>
  <c r="L53" i="1"/>
  <c r="K53" i="1"/>
  <c r="J53" i="1"/>
  <c r="I53" i="1"/>
  <c r="H53" i="1"/>
  <c r="G53" i="1"/>
  <c r="R42" i="1"/>
  <c r="Q42" i="1"/>
  <c r="P42" i="1"/>
  <c r="O42" i="1"/>
  <c r="N42" i="1"/>
  <c r="M42" i="1"/>
  <c r="L42" i="1"/>
  <c r="K42" i="1"/>
  <c r="J42" i="1"/>
  <c r="I42" i="1"/>
  <c r="H42" i="1"/>
  <c r="G42" i="1"/>
  <c r="R35" i="1"/>
  <c r="Q35" i="1"/>
  <c r="P35" i="1"/>
  <c r="O35" i="1"/>
  <c r="N35" i="1"/>
  <c r="M35" i="1"/>
  <c r="L35" i="1"/>
  <c r="K35" i="1"/>
  <c r="J35" i="1"/>
  <c r="I35" i="1"/>
  <c r="H35" i="1"/>
  <c r="G35" i="1"/>
  <c r="E35" i="1"/>
  <c r="R23" i="1"/>
  <c r="Q23" i="1"/>
  <c r="P23" i="1"/>
  <c r="O23" i="1"/>
  <c r="N23" i="1"/>
  <c r="M23" i="1"/>
  <c r="L23" i="1"/>
  <c r="K23" i="1"/>
  <c r="J23" i="1"/>
  <c r="I23" i="1"/>
  <c r="H23" i="1"/>
  <c r="G23" i="1"/>
  <c r="E23" i="1"/>
  <c r="R15" i="1"/>
  <c r="Q15" i="1"/>
  <c r="P15" i="1"/>
  <c r="O15" i="1"/>
  <c r="N15" i="1"/>
  <c r="M15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<sst xmlns="http://schemas.openxmlformats.org/spreadsheetml/2006/main" count="1519" uniqueCount="548">
  <si>
    <t>Цикличное меню 7-11 лет  для детей с сахарным диабетом</t>
  </si>
  <si>
    <t>1 неделя, 1 день Понедельник</t>
  </si>
  <si>
    <t>Номер
сборника рецептур</t>
  </si>
  <si>
    <t>Наименование блюд</t>
  </si>
  <si>
    <t>Вес (г)</t>
  </si>
  <si>
    <t>Белки</t>
  </si>
  <si>
    <t>Жиры</t>
  </si>
  <si>
    <t>Угле-
воды</t>
  </si>
  <si>
    <t>Калорий- ность (ккал)</t>
  </si>
  <si>
    <t>Минеральные элементы (мг)</t>
  </si>
  <si>
    <t>Витамины (мг)</t>
  </si>
  <si>
    <t>Ca</t>
  </si>
  <si>
    <t>Mg</t>
  </si>
  <si>
    <t>P</t>
  </si>
  <si>
    <t>Fe</t>
  </si>
  <si>
    <t>A</t>
  </si>
  <si>
    <t>B1</t>
  </si>
  <si>
    <t>B2</t>
  </si>
  <si>
    <t>C</t>
  </si>
  <si>
    <t>Завтрак</t>
  </si>
  <si>
    <t>67</t>
  </si>
  <si>
    <t>Салат из свежих огурцов</t>
  </si>
  <si>
    <t>60</t>
  </si>
  <si>
    <t>0,5</t>
  </si>
  <si>
    <t>3,7</t>
  </si>
  <si>
    <t>1,4</t>
  </si>
  <si>
    <t>40,3</t>
  </si>
  <si>
    <t>13,11</t>
  </si>
  <si>
    <t>7,98</t>
  </si>
  <si>
    <t>0</t>
  </si>
  <si>
    <t>0,342</t>
  </si>
  <si>
    <t>0,006</t>
  </si>
  <si>
    <t>0,017</t>
  </si>
  <si>
    <t>0,023</t>
  </si>
  <si>
    <t>5,7</t>
  </si>
  <si>
    <t>38</t>
  </si>
  <si>
    <t>Котлеты из филе грудки</t>
  </si>
  <si>
    <t>50</t>
  </si>
  <si>
    <t>10,6</t>
  </si>
  <si>
    <t>4,3</t>
  </si>
  <si>
    <t>9</t>
  </si>
  <si>
    <t>116,1</t>
  </si>
  <si>
    <t>32,29</t>
  </si>
  <si>
    <t>35,437</t>
  </si>
  <si>
    <t>87,47</t>
  </si>
  <si>
    <t>0,714</t>
  </si>
  <si>
    <t>1,326</t>
  </si>
  <si>
    <t>0,05</t>
  </si>
  <si>
    <t>0,071</t>
  </si>
  <si>
    <t>0,744</t>
  </si>
  <si>
    <t>18</t>
  </si>
  <si>
    <t>Картофель отварной</t>
  </si>
  <si>
    <t>150</t>
  </si>
  <si>
    <t>3</t>
  </si>
  <si>
    <t>4,4</t>
  </si>
  <si>
    <t>24,5</t>
  </si>
  <si>
    <t>150,2</t>
  </si>
  <si>
    <t>16,26</t>
  </si>
  <si>
    <t>34,5</t>
  </si>
  <si>
    <t>1,361</t>
  </si>
  <si>
    <t>28,125</t>
  </si>
  <si>
    <t>0,181</t>
  </si>
  <si>
    <t>0,111</t>
  </si>
  <si>
    <t>30</t>
  </si>
  <si>
    <t>231</t>
  </si>
  <si>
    <t>Соус красный основной</t>
  </si>
  <si>
    <t>0,2</t>
  </si>
  <si>
    <t>0,6</t>
  </si>
  <si>
    <t>1,8</t>
  </si>
  <si>
    <t>13,5</t>
  </si>
  <si>
    <t>1,298</t>
  </si>
  <si>
    <t>0,432</t>
  </si>
  <si>
    <t>0,408</t>
  </si>
  <si>
    <t>0,046</t>
  </si>
  <si>
    <t>0,005</t>
  </si>
  <si>
    <t>0,003</t>
  </si>
  <si>
    <t>0,24</t>
  </si>
  <si>
    <t>95</t>
  </si>
  <si>
    <t>Чай без сахара</t>
  </si>
  <si>
    <t>200</t>
  </si>
  <si>
    <t>202</t>
  </si>
  <si>
    <t>Булочка (хлеб) "Здоровье" из ржаной муки</t>
  </si>
  <si>
    <t>5,3</t>
  </si>
  <si>
    <t>1,1</t>
  </si>
  <si>
    <t>168,5</t>
  </si>
  <si>
    <t>10,738</t>
  </si>
  <si>
    <t>12,774</t>
  </si>
  <si>
    <t>0,855</t>
  </si>
  <si>
    <t>0,108</t>
  </si>
  <si>
    <t>0,037</t>
  </si>
  <si>
    <t xml:space="preserve">ИТОГО :    </t>
  </si>
  <si>
    <t>540</t>
  </si>
  <si>
    <t>Обед</t>
  </si>
  <si>
    <t>77/2004</t>
  </si>
  <si>
    <t>Икра кабачковая</t>
  </si>
  <si>
    <t>82</t>
  </si>
  <si>
    <t>Суп картофельный с горохом с курицей</t>
  </si>
  <si>
    <t>200/12,5</t>
  </si>
  <si>
    <t>6,5</t>
  </si>
  <si>
    <t>151,3</t>
  </si>
  <si>
    <t>25,752</t>
  </si>
  <si>
    <t>27,18</t>
  </si>
  <si>
    <t>1,895</t>
  </si>
  <si>
    <t>1,206</t>
  </si>
  <si>
    <t>0,216</t>
  </si>
  <si>
    <t>0,093</t>
  </si>
  <si>
    <t>9,32</t>
  </si>
  <si>
    <t>411</t>
  </si>
  <si>
    <t>Мясо тушеное</t>
  </si>
  <si>
    <t>21</t>
  </si>
  <si>
    <t>Каша гречневая рассыпчатая</t>
  </si>
  <si>
    <t>23,625</t>
  </si>
  <si>
    <t>0,298</t>
  </si>
  <si>
    <t>0,145</t>
  </si>
  <si>
    <t>183</t>
  </si>
  <si>
    <t>Компот из сухофруктов без сахара</t>
  </si>
  <si>
    <t>0,02</t>
  </si>
  <si>
    <t>1 неделя, 2 день Вторник</t>
  </si>
  <si>
    <t>Кукуруза конс (гарнировка)</t>
  </si>
  <si>
    <t>20</t>
  </si>
  <si>
    <t>0,4</t>
  </si>
  <si>
    <t>0,1</t>
  </si>
  <si>
    <t>2,2</t>
  </si>
  <si>
    <t>11,6</t>
  </si>
  <si>
    <t>8,4</t>
  </si>
  <si>
    <t>2,6</t>
  </si>
  <si>
    <t>8,2</t>
  </si>
  <si>
    <t>0,072</t>
  </si>
  <si>
    <t>0,004</t>
  </si>
  <si>
    <t>0,01</t>
  </si>
  <si>
    <t>0,96</t>
  </si>
  <si>
    <t>Мясо отвар (филе кур)с соусом</t>
  </si>
  <si>
    <t>Каша пшеничная рассыпчатая</t>
  </si>
  <si>
    <t>6,7</t>
  </si>
  <si>
    <t>4,6</t>
  </si>
  <si>
    <t>39,6</t>
  </si>
  <si>
    <t>226,2</t>
  </si>
  <si>
    <t>24,54</t>
  </si>
  <si>
    <t>34,92</t>
  </si>
  <si>
    <t>2,571</t>
  </si>
  <si>
    <t>0,175</t>
  </si>
  <si>
    <t>0,065</t>
  </si>
  <si>
    <t>184</t>
  </si>
  <si>
    <t>Напиток из плодов шиповника (без сахара)</t>
  </si>
  <si>
    <t>0,8</t>
  </si>
  <si>
    <t>12</t>
  </si>
  <si>
    <t>51,2</t>
  </si>
  <si>
    <t>5</t>
  </si>
  <si>
    <t>0,014</t>
  </si>
  <si>
    <t>0,06</t>
  </si>
  <si>
    <t>4,2</t>
  </si>
  <si>
    <t>0,9</t>
  </si>
  <si>
    <t>27,6</t>
  </si>
  <si>
    <t>134,8</t>
  </si>
  <si>
    <t>8,59</t>
  </si>
  <si>
    <t>10,219</t>
  </si>
  <si>
    <t>0,684</t>
  </si>
  <si>
    <t>0,087</t>
  </si>
  <si>
    <t>0,03</t>
  </si>
  <si>
    <t>44</t>
  </si>
  <si>
    <t>Салат "Витаминный" (капуста пек, морк.свеж, лук реп, перец, зел.гор)</t>
  </si>
  <si>
    <t>106,4</t>
  </si>
  <si>
    <t>18,24</t>
  </si>
  <si>
    <t>5,94</t>
  </si>
  <si>
    <t>7,44</t>
  </si>
  <si>
    <t>0,275</t>
  </si>
  <si>
    <t>0,031</t>
  </si>
  <si>
    <t>0,033</t>
  </si>
  <si>
    <t>0,027</t>
  </si>
  <si>
    <t>24,15</t>
  </si>
  <si>
    <t>134</t>
  </si>
  <si>
    <t>Суп крестьянский с крупой (пшеничная)</t>
  </si>
  <si>
    <t>250/10</t>
  </si>
  <si>
    <t>14</t>
  </si>
  <si>
    <t>Жаркое по-домашнему (говядина)</t>
  </si>
  <si>
    <t>180</t>
  </si>
  <si>
    <t>13,1</t>
  </si>
  <si>
    <t>271,2</t>
  </si>
  <si>
    <t>21,535</t>
  </si>
  <si>
    <t>41,285</t>
  </si>
  <si>
    <t>107,914</t>
  </si>
  <si>
    <t>2,699</t>
  </si>
  <si>
    <t>3,457</t>
  </si>
  <si>
    <t>0,17</t>
  </si>
  <si>
    <t>24,624</t>
  </si>
  <si>
    <t>33</t>
  </si>
  <si>
    <t>Компот из кураги (без сахара)</t>
  </si>
  <si>
    <t>1</t>
  </si>
  <si>
    <t>32</t>
  </si>
  <si>
    <t>0,64</t>
  </si>
  <si>
    <t>0,117</t>
  </si>
  <si>
    <t>0,04</t>
  </si>
  <si>
    <t>750</t>
  </si>
  <si>
    <t>1 неделя, 3 день Среда</t>
  </si>
  <si>
    <t>24</t>
  </si>
  <si>
    <t>Каша геркулесовая без сахара, с маслом</t>
  </si>
  <si>
    <t>200/10</t>
  </si>
  <si>
    <t>10,8</t>
  </si>
  <si>
    <t>142</t>
  </si>
  <si>
    <t>120,66</t>
  </si>
  <si>
    <t>88,56</t>
  </si>
  <si>
    <t>0,136</t>
  </si>
  <si>
    <t>54,84</t>
  </si>
  <si>
    <t>0,021</t>
  </si>
  <si>
    <t>0,14</t>
  </si>
  <si>
    <t>0,59</t>
  </si>
  <si>
    <t>94</t>
  </si>
  <si>
    <t>Чай с молоком без сахара</t>
  </si>
  <si>
    <t>1,7</t>
  </si>
  <si>
    <t>1,3</t>
  </si>
  <si>
    <t>0,075</t>
  </si>
  <si>
    <t>4</t>
  </si>
  <si>
    <t>Яблоко</t>
  </si>
  <si>
    <t>100</t>
  </si>
  <si>
    <t>16</t>
  </si>
  <si>
    <t>11</t>
  </si>
  <si>
    <t>10</t>
  </si>
  <si>
    <t>560</t>
  </si>
  <si>
    <t>45</t>
  </si>
  <si>
    <t>Огурец свежий</t>
  </si>
  <si>
    <t>2,8</t>
  </si>
  <si>
    <t>0,12</t>
  </si>
  <si>
    <t>0,002</t>
  </si>
  <si>
    <t>0,008</t>
  </si>
  <si>
    <t>2</t>
  </si>
  <si>
    <t xml:space="preserve">Борщ из свежей капусты с курицей и сметаной </t>
  </si>
  <si>
    <t>200/12,5/10</t>
  </si>
  <si>
    <t>7,2</t>
  </si>
  <si>
    <t>10,5</t>
  </si>
  <si>
    <t>123,3</t>
  </si>
  <si>
    <t>29,968</t>
  </si>
  <si>
    <t>17,41</t>
  </si>
  <si>
    <t>19,59</t>
  </si>
  <si>
    <t>1,23</t>
  </si>
  <si>
    <t>1,687</t>
  </si>
  <si>
    <t>0,256</t>
  </si>
  <si>
    <t>0,628</t>
  </si>
  <si>
    <t>15,088</t>
  </si>
  <si>
    <t>386</t>
  </si>
  <si>
    <t>Бефстроганов (филе куриное)</t>
  </si>
  <si>
    <t>50/50</t>
  </si>
  <si>
    <t>11,7</t>
  </si>
  <si>
    <t>5,8</t>
  </si>
  <si>
    <t>194</t>
  </si>
  <si>
    <t>15,184</t>
  </si>
  <si>
    <t>57,75</t>
  </si>
  <si>
    <t>106,875</t>
  </si>
  <si>
    <t>1,368</t>
  </si>
  <si>
    <t>2,804</t>
  </si>
  <si>
    <t>0,523</t>
  </si>
  <si>
    <t>1,338</t>
  </si>
  <si>
    <t>3,617</t>
  </si>
  <si>
    <t>199</t>
  </si>
  <si>
    <t>Гороховое пюре</t>
  </si>
  <si>
    <t>4,9</t>
  </si>
  <si>
    <t>33,7</t>
  </si>
  <si>
    <t>243,5</t>
  </si>
  <si>
    <t>63,418</t>
  </si>
  <si>
    <t>61,459</t>
  </si>
  <si>
    <t>4,899</t>
  </si>
  <si>
    <t>23,626</t>
  </si>
  <si>
    <t>0,629</t>
  </si>
  <si>
    <t>0,132</t>
  </si>
  <si>
    <t>35</t>
  </si>
  <si>
    <t>Компот из яблок без сахара</t>
  </si>
  <si>
    <t>23,5</t>
  </si>
  <si>
    <t>0,56</t>
  </si>
  <si>
    <t>743</t>
  </si>
  <si>
    <t>1 неделя, 4 день Четверг</t>
  </si>
  <si>
    <t>16,1</t>
  </si>
  <si>
    <t>6,103</t>
  </si>
  <si>
    <t>2,997</t>
  </si>
  <si>
    <t>4,156</t>
  </si>
  <si>
    <t>0,001</t>
  </si>
  <si>
    <t>0,009</t>
  </si>
  <si>
    <t>5,443</t>
  </si>
  <si>
    <t>39</t>
  </si>
  <si>
    <t>Котлеты рыбные Любительские</t>
  </si>
  <si>
    <t>80</t>
  </si>
  <si>
    <t>7,1</t>
  </si>
  <si>
    <t>5,1</t>
  </si>
  <si>
    <t>133,4</t>
  </si>
  <si>
    <t>26,685</t>
  </si>
  <si>
    <t>17,562</t>
  </si>
  <si>
    <t>116</t>
  </si>
  <si>
    <t>0,539</t>
  </si>
  <si>
    <t>17,121</t>
  </si>
  <si>
    <t>0,13</t>
  </si>
  <si>
    <t>0,113</t>
  </si>
  <si>
    <t>1,658</t>
  </si>
  <si>
    <t>Картофельное пюре</t>
  </si>
  <si>
    <t>3,3</t>
  </si>
  <si>
    <t>22,1</t>
  </si>
  <si>
    <t>145,6</t>
  </si>
  <si>
    <t>41,085</t>
  </si>
  <si>
    <t>29,498</t>
  </si>
  <si>
    <t>20,25</t>
  </si>
  <si>
    <t>1,187</t>
  </si>
  <si>
    <t>29,723</t>
  </si>
  <si>
    <t>0,159</t>
  </si>
  <si>
    <t>0,125</t>
  </si>
  <si>
    <t>25,785</t>
  </si>
  <si>
    <t>Чай с лимоном без сахара</t>
  </si>
  <si>
    <t>200/7</t>
  </si>
  <si>
    <t>3,4</t>
  </si>
  <si>
    <t>0,84</t>
  </si>
  <si>
    <t>0,102</t>
  </si>
  <si>
    <t>Винегрет овощной (карт отв, свекл отв, морк отв, лук реп, огур сол)</t>
  </si>
  <si>
    <t>0,7</t>
  </si>
  <si>
    <t>76</t>
  </si>
  <si>
    <t>13,264</t>
  </si>
  <si>
    <t>8,789</t>
  </si>
  <si>
    <t>3,95</t>
  </si>
  <si>
    <t>0,468</t>
  </si>
  <si>
    <t>0,391</t>
  </si>
  <si>
    <t>0,029</t>
  </si>
  <si>
    <t>0,022</t>
  </si>
  <si>
    <t>5,62</t>
  </si>
  <si>
    <t>56</t>
  </si>
  <si>
    <t>Рассольник Ленинградский с курицей</t>
  </si>
  <si>
    <t>13,6</t>
  </si>
  <si>
    <t>126,4</t>
  </si>
  <si>
    <t>15,904</t>
  </si>
  <si>
    <t>20,42</t>
  </si>
  <si>
    <t>12,92</t>
  </si>
  <si>
    <t>1,05</t>
  </si>
  <si>
    <t>1,806</t>
  </si>
  <si>
    <t>0,081</t>
  </si>
  <si>
    <t>13,4</t>
  </si>
  <si>
    <t>Каша гречневая вязкая</t>
  </si>
  <si>
    <t>20,7</t>
  </si>
  <si>
    <t>146,7</t>
  </si>
  <si>
    <t>8,535</t>
  </si>
  <si>
    <t>2,448</t>
  </si>
  <si>
    <t>0,157</t>
  </si>
  <si>
    <t>0,079</t>
  </si>
  <si>
    <t>185</t>
  </si>
  <si>
    <t>Напиток из сока</t>
  </si>
  <si>
    <t>26</t>
  </si>
  <si>
    <t>99,8</t>
  </si>
  <si>
    <t>773</t>
  </si>
  <si>
    <t>1 неделя, 5 день Пятница</t>
  </si>
  <si>
    <t>209</t>
  </si>
  <si>
    <t>Запеканка из творога со сметаной</t>
  </si>
  <si>
    <t>125/25</t>
  </si>
  <si>
    <t>16,062</t>
  </si>
  <si>
    <t>3,999</t>
  </si>
  <si>
    <t>12,5</t>
  </si>
  <si>
    <t>0,277</t>
  </si>
  <si>
    <t>23,101</t>
  </si>
  <si>
    <t>0,122</t>
  </si>
  <si>
    <t>0,315</t>
  </si>
  <si>
    <t>500</t>
  </si>
  <si>
    <t>52</t>
  </si>
  <si>
    <t>Салат из свеклы отварной</t>
  </si>
  <si>
    <t>56,3</t>
  </si>
  <si>
    <t>21,09</t>
  </si>
  <si>
    <t>12,54</t>
  </si>
  <si>
    <t>24,51</t>
  </si>
  <si>
    <t>0,798</t>
  </si>
  <si>
    <t>0,011</t>
  </si>
  <si>
    <t>98</t>
  </si>
  <si>
    <t xml:space="preserve">Щи из свежей капусты с курицей и сметаной </t>
  </si>
  <si>
    <t>7,6</t>
  </si>
  <si>
    <t>111,2</t>
  </si>
  <si>
    <t>30,084</t>
  </si>
  <si>
    <t>16,172</t>
  </si>
  <si>
    <t>12,672</t>
  </si>
  <si>
    <t>0,983</t>
  </si>
  <si>
    <t>1,927</t>
  </si>
  <si>
    <t>0,265</t>
  </si>
  <si>
    <t>24,28</t>
  </si>
  <si>
    <t>Кура отварная с соусом</t>
  </si>
  <si>
    <t>12,087</t>
  </si>
  <si>
    <t>107,997</t>
  </si>
  <si>
    <t>213,736</t>
  </si>
  <si>
    <t>1,804</t>
  </si>
  <si>
    <t>0,091</t>
  </si>
  <si>
    <t>2,79</t>
  </si>
  <si>
    <t>Картофель запеченный с овощами</t>
  </si>
  <si>
    <t>30,7</t>
  </si>
  <si>
    <t>265,2</t>
  </si>
  <si>
    <t>18,837</t>
  </si>
  <si>
    <t>43,325</t>
  </si>
  <si>
    <t>1,695</t>
  </si>
  <si>
    <t>5,651</t>
  </si>
  <si>
    <t>0,226</t>
  </si>
  <si>
    <t>37,674</t>
  </si>
  <si>
    <t>Компот из яблок и апельсин без сахара</t>
  </si>
  <si>
    <t>0,3</t>
  </si>
  <si>
    <t>2 неделя, 6 день Понедельник</t>
  </si>
  <si>
    <t>89</t>
  </si>
  <si>
    <t>Сыр порция</t>
  </si>
  <si>
    <t>40</t>
  </si>
  <si>
    <t>140</t>
  </si>
  <si>
    <t>400</t>
  </si>
  <si>
    <t>22</t>
  </si>
  <si>
    <t>240</t>
  </si>
  <si>
    <t>0,28</t>
  </si>
  <si>
    <t>0,095</t>
  </si>
  <si>
    <t>0,012</t>
  </si>
  <si>
    <t>0,152</t>
  </si>
  <si>
    <t>18,90</t>
  </si>
  <si>
    <t>21,40</t>
  </si>
  <si>
    <t>65,30</t>
  </si>
  <si>
    <t>528,20</t>
  </si>
  <si>
    <t>536,948</t>
  </si>
  <si>
    <t>39,174</t>
  </si>
  <si>
    <t>336,8</t>
  </si>
  <si>
    <t>2,151</t>
  </si>
  <si>
    <t>54,936</t>
  </si>
  <si>
    <t>0,142</t>
  </si>
  <si>
    <t>0,339</t>
  </si>
  <si>
    <t>0,97</t>
  </si>
  <si>
    <t>53</t>
  </si>
  <si>
    <t>Помидор свежий</t>
  </si>
  <si>
    <t>2,5</t>
  </si>
  <si>
    <t>11,9</t>
  </si>
  <si>
    <t>1,38</t>
  </si>
  <si>
    <t>0,09</t>
  </si>
  <si>
    <t>27</t>
  </si>
  <si>
    <t>Котлета "Нежность"</t>
  </si>
  <si>
    <t>90</t>
  </si>
  <si>
    <t>11,8</t>
  </si>
  <si>
    <t>243</t>
  </si>
  <si>
    <t>47,839</t>
  </si>
  <si>
    <t>46,832</t>
  </si>
  <si>
    <t>163,85</t>
  </si>
  <si>
    <t>1,922</t>
  </si>
  <si>
    <t>1,026</t>
  </si>
  <si>
    <t>0,158</t>
  </si>
  <si>
    <t>1,49</t>
  </si>
  <si>
    <t>17</t>
  </si>
  <si>
    <t>Капуста тушеная</t>
  </si>
  <si>
    <t>3,6</t>
  </si>
  <si>
    <t>15,6</t>
  </si>
  <si>
    <t>88,08</t>
  </si>
  <si>
    <t>29,122</t>
  </si>
  <si>
    <t>54,688</t>
  </si>
  <si>
    <t>1,177</t>
  </si>
  <si>
    <t>27,006</t>
  </si>
  <si>
    <t>0,063</t>
  </si>
  <si>
    <t>0,083</t>
  </si>
  <si>
    <t>78,462</t>
  </si>
  <si>
    <t>2 неделя, 7 день Вторник</t>
  </si>
  <si>
    <t>Икра свекольная</t>
  </si>
  <si>
    <t>1,5</t>
  </si>
  <si>
    <t>8,1</t>
  </si>
  <si>
    <t>9,9</t>
  </si>
  <si>
    <t>118,5</t>
  </si>
  <si>
    <t>35,046</t>
  </si>
  <si>
    <t>20,028</t>
  </si>
  <si>
    <t>36,058</t>
  </si>
  <si>
    <t>1,242</t>
  </si>
  <si>
    <t>0,028</t>
  </si>
  <si>
    <t>0,039</t>
  </si>
  <si>
    <t>9,86</t>
  </si>
  <si>
    <t>Салат из св.огурцов</t>
  </si>
  <si>
    <t>6,1</t>
  </si>
  <si>
    <t>2,4</t>
  </si>
  <si>
    <t>67,2</t>
  </si>
  <si>
    <t>21,85</t>
  </si>
  <si>
    <t>13,3</t>
  </si>
  <si>
    <t>0,57</t>
  </si>
  <si>
    <t>0,038</t>
  </si>
  <si>
    <t>9,5</t>
  </si>
  <si>
    <t xml:space="preserve">Суп из овощей с курицей и сметаной </t>
  </si>
  <si>
    <t>4,7</t>
  </si>
  <si>
    <t>114,4</t>
  </si>
  <si>
    <t>20,704</t>
  </si>
  <si>
    <t>17,004</t>
  </si>
  <si>
    <t>8,928</t>
  </si>
  <si>
    <t>1,009</t>
  </si>
  <si>
    <t>2,409</t>
  </si>
  <si>
    <t>0,283</t>
  </si>
  <si>
    <t>0,633</t>
  </si>
  <si>
    <t>17,08</t>
  </si>
  <si>
    <t>Котлеты рыбные Любительские с соусом</t>
  </si>
  <si>
    <t>90/30</t>
  </si>
  <si>
    <t>416</t>
  </si>
  <si>
    <t>Морковь припущенная</t>
  </si>
  <si>
    <t>45,225</t>
  </si>
  <si>
    <t>1,154</t>
  </si>
  <si>
    <t>0,099</t>
  </si>
  <si>
    <t>8,175</t>
  </si>
  <si>
    <t>803</t>
  </si>
  <si>
    <t>2 неделя, 8 день Среда</t>
  </si>
  <si>
    <t>Салат из свежих огурцов и помидоров</t>
  </si>
  <si>
    <t>19,35</t>
  </si>
  <si>
    <t>15,3</t>
  </si>
  <si>
    <t>1,305</t>
  </si>
  <si>
    <t>24,75</t>
  </si>
  <si>
    <t>2 неделя, 9 день Четверг</t>
  </si>
  <si>
    <t>190</t>
  </si>
  <si>
    <t>Каша "Дружба" с маслом</t>
  </si>
  <si>
    <t>27,4</t>
  </si>
  <si>
    <t>125,97</t>
  </si>
  <si>
    <t>87,48</t>
  </si>
  <si>
    <t>0,81</t>
  </si>
  <si>
    <t>54,72</t>
  </si>
  <si>
    <t>0,148</t>
  </si>
  <si>
    <t>0,583</t>
  </si>
  <si>
    <t>234</t>
  </si>
  <si>
    <t>Котлета домашняя</t>
  </si>
  <si>
    <t>10,9</t>
  </si>
  <si>
    <t>208</t>
  </si>
  <si>
    <t>43,397</t>
  </si>
  <si>
    <t>24,093</t>
  </si>
  <si>
    <t>164,524</t>
  </si>
  <si>
    <t>2,213</t>
  </si>
  <si>
    <t>0,19</t>
  </si>
  <si>
    <t>0,22</t>
  </si>
  <si>
    <t>22,6</t>
  </si>
  <si>
    <t>2,163</t>
  </si>
  <si>
    <t>0,72</t>
  </si>
  <si>
    <t>0,68</t>
  </si>
  <si>
    <t>0,076</t>
  </si>
  <si>
    <t>823</t>
  </si>
  <si>
    <t>2 неделя, 10 день Пятница</t>
  </si>
  <si>
    <t>7</t>
  </si>
  <si>
    <t>11,5</t>
  </si>
  <si>
    <t>0,015</t>
  </si>
  <si>
    <t>307</t>
  </si>
  <si>
    <t>Каша перловая с овощами (лук репка, морковь, кукуруза конс)</t>
  </si>
  <si>
    <t>4,1</t>
  </si>
  <si>
    <t>29,4</t>
  </si>
  <si>
    <t>172,3</t>
  </si>
  <si>
    <t>26,385</t>
  </si>
  <si>
    <t>18,684</t>
  </si>
  <si>
    <t>133,171</t>
  </si>
  <si>
    <t>0,915</t>
  </si>
  <si>
    <t>22,7</t>
  </si>
  <si>
    <t>0,061</t>
  </si>
  <si>
    <t>0,044</t>
  </si>
  <si>
    <t>1,98</t>
  </si>
  <si>
    <t>13</t>
  </si>
  <si>
    <t>Гуляш из говядины</t>
  </si>
  <si>
    <t>11,23</t>
  </si>
  <si>
    <t>19,548</t>
  </si>
  <si>
    <t>149,608</t>
  </si>
  <si>
    <t>2,262</t>
  </si>
  <si>
    <t>0,059</t>
  </si>
  <si>
    <t>0,123</t>
  </si>
  <si>
    <t>1,16</t>
  </si>
  <si>
    <t>Картофельное пюре 150</t>
  </si>
  <si>
    <t>10,2</t>
  </si>
  <si>
    <t>46,4</t>
  </si>
  <si>
    <t>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</si>
</sst>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8"/>
      <name val="Arial"/>
      <family val="2"/>
      <charset val="1"/>
    </font>
    <font>
      <b/>
      <sz val="8"/>
      <name val="Times New Roman"/>
      <charset val="1"/>
    </font>
    <font>
      <b/>
      <sz val="11"/>
      <name val="Times New Roman"/>
      <charset val="1"/>
    </font>
    <font>
      <b/>
      <sz val="11"/>
      <name val="Arial"/>
      <charset val="1"/>
    </font>
    <font>
      <b/>
      <i/>
      <sz val="12"/>
      <name val="Arial"/>
      <charset val="1"/>
    </font>
    <font>
      <b/>
      <i/>
      <sz val="14"/>
      <name val="Arial"/>
      <charset val="1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indent="5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right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left" vertical="center" indent="5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abSelected="1" workbookViewId="0">
      <selection activeCell="R9" sqref="R9"/>
    </sheetView>
  </sheetViews>
  <sheetFormatPr defaultRowHeight="15" x14ac:dyDescent="0.25"/>
  <cols>
    <col min="4" max="4" width="23" customWidth="1"/>
  </cols>
  <sheetData>
    <row r="1" spans="1:18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 x14ac:dyDescent="0.25">
      <c r="B5" s="3" t="s">
        <v>1</v>
      </c>
    </row>
    <row r="6" spans="1:18" x14ac:dyDescent="0.25">
      <c r="A6" s="4" t="s">
        <v>2</v>
      </c>
      <c r="B6" s="5" t="s">
        <v>3</v>
      </c>
      <c r="C6" s="5"/>
      <c r="D6" s="5"/>
      <c r="E6" s="5" t="s">
        <v>4</v>
      </c>
      <c r="F6" s="5"/>
      <c r="G6" s="5" t="s">
        <v>5</v>
      </c>
      <c r="H6" s="5" t="s">
        <v>6</v>
      </c>
      <c r="I6" s="5" t="s">
        <v>7</v>
      </c>
      <c r="J6" s="5" t="s">
        <v>8</v>
      </c>
      <c r="K6" s="6" t="s">
        <v>9</v>
      </c>
      <c r="L6" s="6"/>
      <c r="M6" s="6"/>
      <c r="N6" s="6"/>
      <c r="O6" s="6" t="s">
        <v>10</v>
      </c>
      <c r="P6" s="6"/>
      <c r="Q6" s="6"/>
      <c r="R6" s="6"/>
    </row>
    <row r="7" spans="1:18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</row>
    <row r="8" spans="1:18" ht="18.75" x14ac:dyDescent="0.25">
      <c r="A8" s="8"/>
      <c r="B8" s="9" t="s">
        <v>19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10" t="s">
        <v>20</v>
      </c>
      <c r="B9" s="11" t="s">
        <v>21</v>
      </c>
      <c r="C9" s="11"/>
      <c r="D9" s="11"/>
      <c r="E9" s="12" t="s">
        <v>22</v>
      </c>
      <c r="F9" s="12"/>
      <c r="G9" s="13" t="s">
        <v>23</v>
      </c>
      <c r="H9" s="13" t="s">
        <v>24</v>
      </c>
      <c r="I9" s="13" t="s">
        <v>25</v>
      </c>
      <c r="J9" s="14" t="s">
        <v>26</v>
      </c>
      <c r="K9" s="15" t="s">
        <v>27</v>
      </c>
      <c r="L9" s="15" t="s">
        <v>28</v>
      </c>
      <c r="M9" s="15" t="s">
        <v>29</v>
      </c>
      <c r="N9" s="15" t="s">
        <v>30</v>
      </c>
      <c r="O9" s="15" t="s">
        <v>31</v>
      </c>
      <c r="P9" s="15" t="s">
        <v>32</v>
      </c>
      <c r="Q9" s="15" t="s">
        <v>33</v>
      </c>
      <c r="R9" s="15" t="s">
        <v>34</v>
      </c>
    </row>
    <row r="10" spans="1:18" x14ac:dyDescent="0.25">
      <c r="A10" s="10" t="s">
        <v>35</v>
      </c>
      <c r="B10" s="11" t="s">
        <v>36</v>
      </c>
      <c r="C10" s="11"/>
      <c r="D10" s="11"/>
      <c r="E10" s="12" t="s">
        <v>37</v>
      </c>
      <c r="F10" s="12"/>
      <c r="G10" s="13" t="s">
        <v>38</v>
      </c>
      <c r="H10" s="13" t="s">
        <v>39</v>
      </c>
      <c r="I10" s="13" t="s">
        <v>40</v>
      </c>
      <c r="J10" s="14" t="s">
        <v>41</v>
      </c>
      <c r="K10" s="15" t="s">
        <v>42</v>
      </c>
      <c r="L10" s="15" t="s">
        <v>43</v>
      </c>
      <c r="M10" s="15" t="s">
        <v>44</v>
      </c>
      <c r="N10" s="15" t="s">
        <v>45</v>
      </c>
      <c r="O10" s="15" t="s">
        <v>46</v>
      </c>
      <c r="P10" s="15" t="s">
        <v>47</v>
      </c>
      <c r="Q10" s="15" t="s">
        <v>48</v>
      </c>
      <c r="R10" s="15" t="s">
        <v>49</v>
      </c>
    </row>
    <row r="11" spans="1:18" x14ac:dyDescent="0.25">
      <c r="A11" s="10" t="s">
        <v>50</v>
      </c>
      <c r="B11" s="11" t="s">
        <v>51</v>
      </c>
      <c r="C11" s="11"/>
      <c r="D11" s="11"/>
      <c r="E11" s="12" t="s">
        <v>52</v>
      </c>
      <c r="F11" s="12"/>
      <c r="G11" s="13" t="s">
        <v>53</v>
      </c>
      <c r="H11" s="13" t="s">
        <v>54</v>
      </c>
      <c r="I11" s="13" t="s">
        <v>55</v>
      </c>
      <c r="J11" s="14" t="s">
        <v>56</v>
      </c>
      <c r="K11" s="15" t="s">
        <v>57</v>
      </c>
      <c r="L11" s="15" t="s">
        <v>58</v>
      </c>
      <c r="M11" s="15" t="s">
        <v>29</v>
      </c>
      <c r="N11" s="15" t="s">
        <v>59</v>
      </c>
      <c r="O11" s="15" t="s">
        <v>60</v>
      </c>
      <c r="P11" s="15" t="s">
        <v>61</v>
      </c>
      <c r="Q11" s="15" t="s">
        <v>62</v>
      </c>
      <c r="R11" s="15" t="s">
        <v>63</v>
      </c>
    </row>
    <row r="12" spans="1:18" x14ac:dyDescent="0.25">
      <c r="A12" s="10" t="s">
        <v>64</v>
      </c>
      <c r="B12" s="11" t="s">
        <v>65</v>
      </c>
      <c r="C12" s="11"/>
      <c r="D12" s="11"/>
      <c r="E12" s="12" t="s">
        <v>63</v>
      </c>
      <c r="F12" s="12"/>
      <c r="G12" s="13" t="s">
        <v>66</v>
      </c>
      <c r="H12" s="13" t="s">
        <v>67</v>
      </c>
      <c r="I12" s="13" t="s">
        <v>68</v>
      </c>
      <c r="J12" s="14" t="s">
        <v>69</v>
      </c>
      <c r="K12" s="15" t="s">
        <v>70</v>
      </c>
      <c r="L12" s="15" t="s">
        <v>71</v>
      </c>
      <c r="M12" s="15" t="s">
        <v>72</v>
      </c>
      <c r="N12" s="15" t="s">
        <v>73</v>
      </c>
      <c r="O12" s="15" t="s">
        <v>29</v>
      </c>
      <c r="P12" s="15" t="s">
        <v>74</v>
      </c>
      <c r="Q12" s="15" t="s">
        <v>75</v>
      </c>
      <c r="R12" s="15" t="s">
        <v>76</v>
      </c>
    </row>
    <row r="13" spans="1:18" x14ac:dyDescent="0.25">
      <c r="A13" s="10" t="s">
        <v>77</v>
      </c>
      <c r="B13" s="11" t="s">
        <v>78</v>
      </c>
      <c r="C13" s="11"/>
      <c r="D13" s="11"/>
      <c r="E13" s="12" t="s">
        <v>79</v>
      </c>
      <c r="F13" s="12"/>
      <c r="G13" s="13">
        <v>0.01</v>
      </c>
      <c r="H13" s="13" t="s">
        <v>29</v>
      </c>
      <c r="I13" s="13">
        <v>0.04</v>
      </c>
      <c r="J13" s="14">
        <v>1</v>
      </c>
      <c r="K13" s="15">
        <v>0.05</v>
      </c>
      <c r="L13" s="15">
        <v>0</v>
      </c>
      <c r="M13" s="15">
        <v>0</v>
      </c>
      <c r="N13" s="15">
        <v>0.01</v>
      </c>
      <c r="O13" s="15">
        <v>0</v>
      </c>
      <c r="P13" s="15">
        <v>0</v>
      </c>
      <c r="Q13" s="15">
        <v>0</v>
      </c>
      <c r="R13" s="15">
        <v>0</v>
      </c>
    </row>
    <row r="14" spans="1:18" x14ac:dyDescent="0.25">
      <c r="A14" s="10" t="s">
        <v>80</v>
      </c>
      <c r="B14" s="11" t="s">
        <v>81</v>
      </c>
      <c r="C14" s="11"/>
      <c r="D14" s="11"/>
      <c r="E14" s="12" t="s">
        <v>37</v>
      </c>
      <c r="F14" s="12"/>
      <c r="G14" s="13" t="s">
        <v>82</v>
      </c>
      <c r="H14" s="13" t="s">
        <v>83</v>
      </c>
      <c r="I14" s="13" t="s">
        <v>58</v>
      </c>
      <c r="J14" s="14" t="s">
        <v>84</v>
      </c>
      <c r="K14" s="15" t="s">
        <v>85</v>
      </c>
      <c r="L14" s="15" t="s">
        <v>86</v>
      </c>
      <c r="M14" s="15" t="s">
        <v>29</v>
      </c>
      <c r="N14" s="15" t="s">
        <v>87</v>
      </c>
      <c r="O14" s="15" t="s">
        <v>29</v>
      </c>
      <c r="P14" s="15" t="s">
        <v>88</v>
      </c>
      <c r="Q14" s="15" t="s">
        <v>89</v>
      </c>
      <c r="R14" s="15" t="s">
        <v>29</v>
      </c>
    </row>
    <row r="15" spans="1:18" x14ac:dyDescent="0.25">
      <c r="A15" s="16" t="s">
        <v>90</v>
      </c>
      <c r="B15" s="16"/>
      <c r="C15" s="16"/>
      <c r="D15" s="16"/>
      <c r="E15" s="17" t="s">
        <v>91</v>
      </c>
      <c r="F15" s="17"/>
      <c r="G15" s="18">
        <f t="shared" ref="G15:R15" si="0">G9+G10+G11+G12+G13+G14</f>
        <v>19.61</v>
      </c>
      <c r="H15" s="18">
        <f t="shared" si="0"/>
        <v>14.1</v>
      </c>
      <c r="I15" s="18">
        <f t="shared" si="0"/>
        <v>71.239999999999995</v>
      </c>
      <c r="J15" s="18">
        <f t="shared" si="0"/>
        <v>489.59999999999997</v>
      </c>
      <c r="K15" s="18">
        <f t="shared" si="0"/>
        <v>73.745999999999995</v>
      </c>
      <c r="L15" s="18">
        <f t="shared" si="0"/>
        <v>91.123000000000005</v>
      </c>
      <c r="M15" s="18">
        <f t="shared" si="0"/>
        <v>87.878</v>
      </c>
      <c r="N15" s="18">
        <f t="shared" si="0"/>
        <v>3.3279999999999994</v>
      </c>
      <c r="O15" s="18">
        <f t="shared" si="0"/>
        <v>29.457000000000001</v>
      </c>
      <c r="P15" s="18">
        <f t="shared" si="0"/>
        <v>0.36099999999999999</v>
      </c>
      <c r="Q15" s="18">
        <f t="shared" si="0"/>
        <v>0.24500000000000002</v>
      </c>
      <c r="R15" s="18">
        <f t="shared" si="0"/>
        <v>36.684000000000005</v>
      </c>
    </row>
    <row r="16" spans="1:18" ht="18.75" x14ac:dyDescent="0.25">
      <c r="A16" s="8"/>
      <c r="B16" s="9" t="s">
        <v>92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5">
      <c r="A17" s="10" t="s">
        <v>93</v>
      </c>
      <c r="B17" s="11" t="s">
        <v>94</v>
      </c>
      <c r="C17" s="11"/>
      <c r="D17" s="11"/>
      <c r="E17" s="12">
        <v>20</v>
      </c>
      <c r="F17" s="12"/>
      <c r="G17" s="13">
        <v>0.4</v>
      </c>
      <c r="H17" s="13">
        <v>1.8</v>
      </c>
      <c r="I17" s="13">
        <v>1.7</v>
      </c>
      <c r="J17" s="14">
        <v>24</v>
      </c>
      <c r="K17" s="15">
        <v>8.1999999999999993</v>
      </c>
      <c r="L17" s="15">
        <v>7</v>
      </c>
      <c r="M17" s="15">
        <v>13.4</v>
      </c>
      <c r="N17" s="15">
        <v>1.4</v>
      </c>
      <c r="O17" s="15">
        <v>0</v>
      </c>
      <c r="P17" s="15">
        <v>0</v>
      </c>
      <c r="Q17" s="15">
        <v>0</v>
      </c>
      <c r="R17" s="15">
        <v>1.4</v>
      </c>
    </row>
    <row r="18" spans="1:18" x14ac:dyDescent="0.25">
      <c r="A18" s="10" t="s">
        <v>95</v>
      </c>
      <c r="B18" s="11" t="s">
        <v>96</v>
      </c>
      <c r="C18" s="11"/>
      <c r="D18" s="11"/>
      <c r="E18" s="12" t="s">
        <v>97</v>
      </c>
      <c r="F18" s="12"/>
      <c r="G18" s="13">
        <v>5.45</v>
      </c>
      <c r="H18" s="13" t="s">
        <v>98</v>
      </c>
      <c r="I18" s="13">
        <v>18.57</v>
      </c>
      <c r="J18" s="14" t="s">
        <v>99</v>
      </c>
      <c r="K18" s="15" t="s">
        <v>100</v>
      </c>
      <c r="L18" s="15" t="s">
        <v>101</v>
      </c>
      <c r="M18" s="15" t="s">
        <v>29</v>
      </c>
      <c r="N18" s="15" t="s">
        <v>102</v>
      </c>
      <c r="O18" s="15" t="s">
        <v>103</v>
      </c>
      <c r="P18" s="15" t="s">
        <v>104</v>
      </c>
      <c r="Q18" s="15" t="s">
        <v>105</v>
      </c>
      <c r="R18" s="15" t="s">
        <v>106</v>
      </c>
    </row>
    <row r="19" spans="1:18" x14ac:dyDescent="0.25">
      <c r="A19" s="10" t="s">
        <v>107</v>
      </c>
      <c r="B19" s="11" t="s">
        <v>108</v>
      </c>
      <c r="C19" s="11"/>
      <c r="D19" s="11"/>
      <c r="E19" s="12">
        <v>90</v>
      </c>
      <c r="F19" s="12"/>
      <c r="G19" s="13">
        <v>12.92</v>
      </c>
      <c r="H19" s="13">
        <v>14.84</v>
      </c>
      <c r="I19" s="13">
        <v>2.0699999999999998</v>
      </c>
      <c r="J19" s="14">
        <v>169</v>
      </c>
      <c r="K19" s="15">
        <v>9.34</v>
      </c>
      <c r="L19" s="15">
        <v>4.43</v>
      </c>
      <c r="M19" s="15">
        <v>6.65</v>
      </c>
      <c r="N19" s="15">
        <v>53.3</v>
      </c>
      <c r="O19" s="15" t="s">
        <v>29</v>
      </c>
      <c r="P19" s="15">
        <v>0.05</v>
      </c>
      <c r="Q19" s="15">
        <v>0.05</v>
      </c>
      <c r="R19" s="15">
        <v>1.49</v>
      </c>
    </row>
    <row r="20" spans="1:18" x14ac:dyDescent="0.25">
      <c r="A20" s="10" t="s">
        <v>109</v>
      </c>
      <c r="B20" s="11" t="s">
        <v>110</v>
      </c>
      <c r="C20" s="11"/>
      <c r="D20" s="11"/>
      <c r="E20" s="12" t="s">
        <v>52</v>
      </c>
      <c r="F20" s="12"/>
      <c r="G20" s="13">
        <v>7.72</v>
      </c>
      <c r="H20" s="13">
        <v>5.38</v>
      </c>
      <c r="I20" s="13">
        <v>41.32</v>
      </c>
      <c r="J20" s="14">
        <v>233</v>
      </c>
      <c r="K20" s="15">
        <v>30.4</v>
      </c>
      <c r="L20" s="15">
        <v>0.16</v>
      </c>
      <c r="M20" s="15">
        <v>154.6</v>
      </c>
      <c r="N20" s="15">
        <v>2.99</v>
      </c>
      <c r="O20" s="15" t="s">
        <v>111</v>
      </c>
      <c r="P20" s="15" t="s">
        <v>112</v>
      </c>
      <c r="Q20" s="15" t="s">
        <v>113</v>
      </c>
      <c r="R20" s="15" t="s">
        <v>29</v>
      </c>
    </row>
    <row r="21" spans="1:18" x14ac:dyDescent="0.25">
      <c r="A21" s="19" t="s">
        <v>114</v>
      </c>
      <c r="B21" s="20" t="s">
        <v>115</v>
      </c>
      <c r="C21" s="20"/>
      <c r="D21" s="20"/>
      <c r="E21" s="21" t="s">
        <v>79</v>
      </c>
      <c r="F21" s="21"/>
      <c r="G21" s="22">
        <v>0.8</v>
      </c>
      <c r="H21" s="22">
        <v>0</v>
      </c>
      <c r="I21" s="22">
        <v>17</v>
      </c>
      <c r="J21" s="23">
        <v>68</v>
      </c>
      <c r="K21" s="24">
        <v>27.75</v>
      </c>
      <c r="L21" s="24">
        <v>15</v>
      </c>
      <c r="M21" s="24">
        <v>19.2</v>
      </c>
      <c r="N21" s="24">
        <v>3.7</v>
      </c>
      <c r="O21" s="24">
        <v>0</v>
      </c>
      <c r="P21" s="24">
        <v>0.02</v>
      </c>
      <c r="Q21" s="24" t="s">
        <v>116</v>
      </c>
      <c r="R21" s="24">
        <v>0.5</v>
      </c>
    </row>
    <row r="22" spans="1:18" x14ac:dyDescent="0.25">
      <c r="A22" s="10" t="s">
        <v>80</v>
      </c>
      <c r="B22" s="11" t="s">
        <v>81</v>
      </c>
      <c r="C22" s="11"/>
      <c r="D22" s="11"/>
      <c r="E22" s="12" t="s">
        <v>37</v>
      </c>
      <c r="F22" s="12"/>
      <c r="G22" s="13" t="s">
        <v>82</v>
      </c>
      <c r="H22" s="13" t="s">
        <v>83</v>
      </c>
      <c r="I22" s="13" t="s">
        <v>58</v>
      </c>
      <c r="J22" s="14" t="s">
        <v>84</v>
      </c>
      <c r="K22" s="15" t="s">
        <v>85</v>
      </c>
      <c r="L22" s="15" t="s">
        <v>86</v>
      </c>
      <c r="M22" s="15" t="s">
        <v>29</v>
      </c>
      <c r="N22" s="15" t="s">
        <v>87</v>
      </c>
      <c r="O22" s="15" t="s">
        <v>29</v>
      </c>
      <c r="P22" s="15" t="s">
        <v>88</v>
      </c>
      <c r="Q22" s="15" t="s">
        <v>89</v>
      </c>
      <c r="R22" s="15" t="s">
        <v>29</v>
      </c>
    </row>
    <row r="23" spans="1:18" x14ac:dyDescent="0.25">
      <c r="A23" s="25" t="s">
        <v>90</v>
      </c>
      <c r="B23" s="25"/>
      <c r="C23" s="25"/>
      <c r="D23" s="25"/>
      <c r="E23" s="17">
        <f>20+200+12.5+90+150+200+50</f>
        <v>722.5</v>
      </c>
      <c r="F23" s="17"/>
      <c r="G23" s="18">
        <f t="shared" ref="G23:R23" si="1">G17+G18+G19+G20+G21+G22</f>
        <v>32.589999999999996</v>
      </c>
      <c r="H23" s="18">
        <f t="shared" si="1"/>
        <v>29.62</v>
      </c>
      <c r="I23" s="18">
        <f t="shared" si="1"/>
        <v>115.16</v>
      </c>
      <c r="J23" s="18">
        <f t="shared" si="1"/>
        <v>813.8</v>
      </c>
      <c r="K23" s="18">
        <f t="shared" si="1"/>
        <v>112.18</v>
      </c>
      <c r="L23" s="18">
        <f t="shared" si="1"/>
        <v>66.543999999999997</v>
      </c>
      <c r="M23" s="18">
        <f t="shared" si="1"/>
        <v>193.85</v>
      </c>
      <c r="N23" s="18">
        <f t="shared" si="1"/>
        <v>64.14</v>
      </c>
      <c r="O23" s="18">
        <f t="shared" si="1"/>
        <v>24.831</v>
      </c>
      <c r="P23" s="18">
        <f t="shared" si="1"/>
        <v>0.69200000000000006</v>
      </c>
      <c r="Q23" s="18">
        <f t="shared" si="1"/>
        <v>0.34500000000000003</v>
      </c>
      <c r="R23" s="18">
        <f t="shared" si="1"/>
        <v>12.71</v>
      </c>
    </row>
    <row r="26" spans="1:18" ht="15.75" x14ac:dyDescent="0.25">
      <c r="B26" s="3" t="s">
        <v>117</v>
      </c>
    </row>
    <row r="27" spans="1:18" x14ac:dyDescent="0.25">
      <c r="A27" s="26" t="s">
        <v>2</v>
      </c>
      <c r="B27" s="27" t="s">
        <v>3</v>
      </c>
      <c r="C27" s="27"/>
      <c r="D27" s="27"/>
      <c r="E27" s="27" t="s">
        <v>4</v>
      </c>
      <c r="F27" s="27"/>
      <c r="G27" s="27" t="s">
        <v>5</v>
      </c>
      <c r="H27" s="27" t="s">
        <v>6</v>
      </c>
      <c r="I27" s="27" t="s">
        <v>7</v>
      </c>
      <c r="J27" s="27" t="s">
        <v>8</v>
      </c>
      <c r="K27" s="28" t="s">
        <v>9</v>
      </c>
      <c r="L27" s="28"/>
      <c r="M27" s="28"/>
      <c r="N27" s="28"/>
      <c r="O27" s="28" t="s">
        <v>10</v>
      </c>
      <c r="P27" s="28"/>
      <c r="Q27" s="28"/>
      <c r="R27" s="28"/>
    </row>
    <row r="28" spans="1:18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9" t="s">
        <v>11</v>
      </c>
      <c r="L28" s="29" t="s">
        <v>12</v>
      </c>
      <c r="M28" s="29" t="s">
        <v>13</v>
      </c>
      <c r="N28" s="29" t="s">
        <v>14</v>
      </c>
      <c r="O28" s="29" t="s">
        <v>15</v>
      </c>
      <c r="P28" s="29" t="s">
        <v>16</v>
      </c>
      <c r="Q28" s="29" t="s">
        <v>17</v>
      </c>
      <c r="R28" s="29" t="s">
        <v>18</v>
      </c>
    </row>
    <row r="29" spans="1:18" ht="18.75" x14ac:dyDescent="0.25">
      <c r="A29" s="30"/>
      <c r="B29" s="31" t="s">
        <v>19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x14ac:dyDescent="0.25">
      <c r="A30" s="10" t="s">
        <v>29</v>
      </c>
      <c r="B30" s="11" t="s">
        <v>118</v>
      </c>
      <c r="C30" s="11"/>
      <c r="D30" s="11"/>
      <c r="E30" s="12" t="s">
        <v>119</v>
      </c>
      <c r="F30" s="12"/>
      <c r="G30" s="13" t="s">
        <v>120</v>
      </c>
      <c r="H30" s="13" t="s">
        <v>121</v>
      </c>
      <c r="I30" s="13" t="s">
        <v>122</v>
      </c>
      <c r="J30" s="14" t="s">
        <v>123</v>
      </c>
      <c r="K30" s="15" t="s">
        <v>124</v>
      </c>
      <c r="L30" s="15" t="s">
        <v>125</v>
      </c>
      <c r="M30" s="15" t="s">
        <v>126</v>
      </c>
      <c r="N30" s="15" t="s">
        <v>127</v>
      </c>
      <c r="O30" s="15" t="s">
        <v>120</v>
      </c>
      <c r="P30" s="15" t="s">
        <v>128</v>
      </c>
      <c r="Q30" s="15" t="s">
        <v>129</v>
      </c>
      <c r="R30" s="15" t="s">
        <v>130</v>
      </c>
    </row>
    <row r="31" spans="1:18" x14ac:dyDescent="0.25">
      <c r="A31" s="10" t="s">
        <v>107</v>
      </c>
      <c r="B31" s="11" t="s">
        <v>131</v>
      </c>
      <c r="C31" s="11"/>
      <c r="D31" s="11"/>
      <c r="E31" s="12">
        <v>100</v>
      </c>
      <c r="F31" s="12"/>
      <c r="G31" s="13">
        <v>9.01</v>
      </c>
      <c r="H31" s="13">
        <v>12.65</v>
      </c>
      <c r="I31" s="13">
        <v>2.12</v>
      </c>
      <c r="J31" s="14">
        <v>155</v>
      </c>
      <c r="K31" s="15">
        <v>11.85</v>
      </c>
      <c r="L31" s="15">
        <v>25.12</v>
      </c>
      <c r="M31" s="15">
        <v>198.18</v>
      </c>
      <c r="N31" s="15">
        <v>29.02</v>
      </c>
      <c r="O31" s="15">
        <v>3.7999999999999999E-2</v>
      </c>
      <c r="P31" s="15">
        <v>7.0000000000000007E-2</v>
      </c>
      <c r="Q31" s="15" t="s">
        <v>47</v>
      </c>
      <c r="R31" s="15">
        <v>0.91</v>
      </c>
    </row>
    <row r="32" spans="1:18" x14ac:dyDescent="0.25">
      <c r="A32" s="10" t="s">
        <v>29</v>
      </c>
      <c r="B32" s="11" t="s">
        <v>132</v>
      </c>
      <c r="C32" s="11"/>
      <c r="D32" s="11"/>
      <c r="E32" s="12" t="s">
        <v>52</v>
      </c>
      <c r="F32" s="12"/>
      <c r="G32" s="13" t="s">
        <v>133</v>
      </c>
      <c r="H32" s="13" t="s">
        <v>134</v>
      </c>
      <c r="I32" s="13" t="s">
        <v>135</v>
      </c>
      <c r="J32" s="14" t="s">
        <v>136</v>
      </c>
      <c r="K32" s="15" t="s">
        <v>137</v>
      </c>
      <c r="L32" s="15" t="s">
        <v>138</v>
      </c>
      <c r="M32" s="15" t="s">
        <v>29</v>
      </c>
      <c r="N32" s="15" t="s">
        <v>139</v>
      </c>
      <c r="O32" s="15" t="s">
        <v>111</v>
      </c>
      <c r="P32" s="15" t="s">
        <v>140</v>
      </c>
      <c r="Q32" s="15" t="s">
        <v>141</v>
      </c>
      <c r="R32" s="15" t="s">
        <v>29</v>
      </c>
    </row>
    <row r="33" spans="1:18" x14ac:dyDescent="0.25">
      <c r="A33" s="10" t="s">
        <v>142</v>
      </c>
      <c r="B33" s="11" t="s">
        <v>143</v>
      </c>
      <c r="C33" s="11"/>
      <c r="D33" s="11"/>
      <c r="E33" s="12" t="s">
        <v>79</v>
      </c>
      <c r="F33" s="12"/>
      <c r="G33" s="13" t="s">
        <v>144</v>
      </c>
      <c r="H33" s="13" t="s">
        <v>29</v>
      </c>
      <c r="I33" s="13" t="s">
        <v>145</v>
      </c>
      <c r="J33" s="14" t="s">
        <v>146</v>
      </c>
      <c r="K33" s="15" t="s">
        <v>145</v>
      </c>
      <c r="L33" s="15" t="s">
        <v>29</v>
      </c>
      <c r="M33" s="15" t="s">
        <v>29</v>
      </c>
      <c r="N33" s="15" t="s">
        <v>147</v>
      </c>
      <c r="O33" s="15" t="s">
        <v>29</v>
      </c>
      <c r="P33" s="15" t="s">
        <v>148</v>
      </c>
      <c r="Q33" s="15" t="s">
        <v>149</v>
      </c>
      <c r="R33" s="15" t="s">
        <v>79</v>
      </c>
    </row>
    <row r="34" spans="1:18" x14ac:dyDescent="0.25">
      <c r="A34" s="10" t="s">
        <v>80</v>
      </c>
      <c r="B34" s="11" t="s">
        <v>81</v>
      </c>
      <c r="C34" s="11"/>
      <c r="D34" s="11"/>
      <c r="E34" s="12">
        <v>40</v>
      </c>
      <c r="F34" s="12"/>
      <c r="G34" s="13" t="s">
        <v>150</v>
      </c>
      <c r="H34" s="13" t="s">
        <v>151</v>
      </c>
      <c r="I34" s="13" t="s">
        <v>152</v>
      </c>
      <c r="J34" s="14" t="s">
        <v>153</v>
      </c>
      <c r="K34" s="15" t="s">
        <v>154</v>
      </c>
      <c r="L34" s="15" t="s">
        <v>155</v>
      </c>
      <c r="M34" s="15" t="s">
        <v>29</v>
      </c>
      <c r="N34" s="15" t="s">
        <v>156</v>
      </c>
      <c r="O34" s="15" t="s">
        <v>29</v>
      </c>
      <c r="P34" s="15" t="s">
        <v>157</v>
      </c>
      <c r="Q34" s="15" t="s">
        <v>158</v>
      </c>
      <c r="R34" s="15" t="s">
        <v>29</v>
      </c>
    </row>
    <row r="35" spans="1:18" x14ac:dyDescent="0.25">
      <c r="A35" s="25" t="s">
        <v>90</v>
      </c>
      <c r="B35" s="25"/>
      <c r="C35" s="25"/>
      <c r="D35" s="25"/>
      <c r="E35" s="17">
        <f>E30+E31+E32+E33+E34</f>
        <v>510</v>
      </c>
      <c r="F35" s="17"/>
      <c r="G35" s="18">
        <f t="shared" ref="G35:R35" si="2">G30+G31+G32+G33+G34</f>
        <v>21.11</v>
      </c>
      <c r="H35" s="18">
        <f t="shared" si="2"/>
        <v>18.25</v>
      </c>
      <c r="I35" s="18">
        <f t="shared" si="2"/>
        <v>83.52000000000001</v>
      </c>
      <c r="J35" s="18">
        <f t="shared" si="2"/>
        <v>578.79999999999995</v>
      </c>
      <c r="K35" s="18">
        <f t="shared" si="2"/>
        <v>65.38</v>
      </c>
      <c r="L35" s="18">
        <f t="shared" si="2"/>
        <v>72.858999999999995</v>
      </c>
      <c r="M35" s="18">
        <f t="shared" si="2"/>
        <v>206.38</v>
      </c>
      <c r="N35" s="18">
        <f t="shared" si="2"/>
        <v>37.346999999999994</v>
      </c>
      <c r="O35" s="18">
        <f t="shared" si="2"/>
        <v>24.062999999999999</v>
      </c>
      <c r="P35" s="18">
        <f t="shared" si="2"/>
        <v>0.35</v>
      </c>
      <c r="Q35" s="18">
        <f t="shared" si="2"/>
        <v>0.215</v>
      </c>
      <c r="R35" s="18">
        <f t="shared" si="2"/>
        <v>201.87</v>
      </c>
    </row>
    <row r="36" spans="1:18" ht="18.75" x14ac:dyDescent="0.25">
      <c r="A36" s="30"/>
      <c r="B36" s="31" t="s">
        <v>92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x14ac:dyDescent="0.25">
      <c r="A37" s="10" t="s">
        <v>159</v>
      </c>
      <c r="B37" s="11" t="s">
        <v>160</v>
      </c>
      <c r="C37" s="11"/>
      <c r="D37" s="11"/>
      <c r="E37" s="12" t="s">
        <v>22</v>
      </c>
      <c r="F37" s="12"/>
      <c r="G37" s="13" t="s">
        <v>144</v>
      </c>
      <c r="H37" s="13">
        <v>6.01</v>
      </c>
      <c r="I37" s="13">
        <v>8.26</v>
      </c>
      <c r="J37" s="14" t="s">
        <v>161</v>
      </c>
      <c r="K37" s="15" t="s">
        <v>162</v>
      </c>
      <c r="L37" s="15" t="s">
        <v>163</v>
      </c>
      <c r="M37" s="15" t="s">
        <v>164</v>
      </c>
      <c r="N37" s="15" t="s">
        <v>165</v>
      </c>
      <c r="O37" s="15" t="s">
        <v>166</v>
      </c>
      <c r="P37" s="15" t="s">
        <v>167</v>
      </c>
      <c r="Q37" s="15" t="s">
        <v>168</v>
      </c>
      <c r="R37" s="15" t="s">
        <v>169</v>
      </c>
    </row>
    <row r="38" spans="1:18" x14ac:dyDescent="0.25">
      <c r="A38" s="10" t="s">
        <v>170</v>
      </c>
      <c r="B38" s="11" t="s">
        <v>171</v>
      </c>
      <c r="C38" s="11"/>
      <c r="D38" s="11"/>
      <c r="E38" s="12" t="s">
        <v>172</v>
      </c>
      <c r="F38" s="12"/>
      <c r="G38" s="13">
        <v>3.23</v>
      </c>
      <c r="H38" s="13">
        <v>6.53</v>
      </c>
      <c r="I38" s="13">
        <v>16.91</v>
      </c>
      <c r="J38" s="14">
        <v>147</v>
      </c>
      <c r="K38" s="15">
        <v>18.010000000000002</v>
      </c>
      <c r="L38" s="15">
        <v>23.07</v>
      </c>
      <c r="M38" s="15">
        <v>108.6</v>
      </c>
      <c r="N38" s="15">
        <v>1.95</v>
      </c>
      <c r="O38" s="15">
        <v>7.0000000000000007E-2</v>
      </c>
      <c r="P38" s="15">
        <v>0.14000000000000001</v>
      </c>
      <c r="Q38" s="15">
        <v>0.14000000000000001</v>
      </c>
      <c r="R38" s="15">
        <v>13.36</v>
      </c>
    </row>
    <row r="39" spans="1:18" x14ac:dyDescent="0.25">
      <c r="A39" s="10" t="s">
        <v>173</v>
      </c>
      <c r="B39" s="11" t="s">
        <v>174</v>
      </c>
      <c r="C39" s="11"/>
      <c r="D39" s="11"/>
      <c r="E39" s="12" t="s">
        <v>175</v>
      </c>
      <c r="F39" s="12"/>
      <c r="G39" s="13" t="s">
        <v>176</v>
      </c>
      <c r="H39" s="13">
        <v>6.7</v>
      </c>
      <c r="I39" s="13">
        <v>25.37</v>
      </c>
      <c r="J39" s="14" t="s">
        <v>177</v>
      </c>
      <c r="K39" s="15" t="s">
        <v>178</v>
      </c>
      <c r="L39" s="15" t="s">
        <v>179</v>
      </c>
      <c r="M39" s="15" t="s">
        <v>180</v>
      </c>
      <c r="N39" s="15" t="s">
        <v>181</v>
      </c>
      <c r="O39" s="15" t="s">
        <v>182</v>
      </c>
      <c r="P39" s="15" t="s">
        <v>61</v>
      </c>
      <c r="Q39" s="15" t="s">
        <v>183</v>
      </c>
      <c r="R39" s="15" t="s">
        <v>184</v>
      </c>
    </row>
    <row r="40" spans="1:18" x14ac:dyDescent="0.25">
      <c r="A40" s="10" t="s">
        <v>185</v>
      </c>
      <c r="B40" s="11" t="s">
        <v>186</v>
      </c>
      <c r="C40" s="11"/>
      <c r="D40" s="11"/>
      <c r="E40" s="12" t="s">
        <v>79</v>
      </c>
      <c r="F40" s="12"/>
      <c r="G40" s="13" t="s">
        <v>187</v>
      </c>
      <c r="H40" s="13" t="s">
        <v>121</v>
      </c>
      <c r="I40" s="13">
        <v>13.18</v>
      </c>
      <c r="J40" s="14">
        <v>54</v>
      </c>
      <c r="K40" s="15" t="s">
        <v>188</v>
      </c>
      <c r="L40" s="15" t="s">
        <v>109</v>
      </c>
      <c r="M40" s="15" t="s">
        <v>29</v>
      </c>
      <c r="N40" s="15" t="s">
        <v>189</v>
      </c>
      <c r="O40" s="15" t="s">
        <v>190</v>
      </c>
      <c r="P40" s="15" t="s">
        <v>116</v>
      </c>
      <c r="Q40" s="15" t="s">
        <v>191</v>
      </c>
      <c r="R40" s="15" t="s">
        <v>144</v>
      </c>
    </row>
    <row r="41" spans="1:18" x14ac:dyDescent="0.25">
      <c r="A41" s="10" t="s">
        <v>80</v>
      </c>
      <c r="B41" s="11" t="s">
        <v>81</v>
      </c>
      <c r="C41" s="11"/>
      <c r="D41" s="11"/>
      <c r="E41" s="12" t="s">
        <v>37</v>
      </c>
      <c r="F41" s="12"/>
      <c r="G41" s="13" t="s">
        <v>82</v>
      </c>
      <c r="H41" s="13" t="s">
        <v>83</v>
      </c>
      <c r="I41" s="13" t="s">
        <v>58</v>
      </c>
      <c r="J41" s="14" t="s">
        <v>84</v>
      </c>
      <c r="K41" s="15" t="s">
        <v>85</v>
      </c>
      <c r="L41" s="15" t="s">
        <v>86</v>
      </c>
      <c r="M41" s="15" t="s">
        <v>29</v>
      </c>
      <c r="N41" s="15" t="s">
        <v>87</v>
      </c>
      <c r="O41" s="15" t="s">
        <v>29</v>
      </c>
      <c r="P41" s="15" t="s">
        <v>88</v>
      </c>
      <c r="Q41" s="15" t="s">
        <v>89</v>
      </c>
      <c r="R41" s="15" t="s">
        <v>29</v>
      </c>
    </row>
    <row r="42" spans="1:18" x14ac:dyDescent="0.25">
      <c r="A42" s="25" t="s">
        <v>90</v>
      </c>
      <c r="B42" s="25"/>
      <c r="C42" s="25"/>
      <c r="D42" s="25"/>
      <c r="E42" s="17" t="s">
        <v>192</v>
      </c>
      <c r="F42" s="17"/>
      <c r="G42" s="18">
        <f t="shared" ref="G42:R42" si="3">G37+G38+G39+G40+G41</f>
        <v>23.43</v>
      </c>
      <c r="H42" s="18">
        <f t="shared" si="3"/>
        <v>20.440000000000001</v>
      </c>
      <c r="I42" s="18">
        <f t="shared" si="3"/>
        <v>98.22</v>
      </c>
      <c r="J42" s="18">
        <f t="shared" si="3"/>
        <v>747.1</v>
      </c>
      <c r="K42" s="18">
        <f t="shared" si="3"/>
        <v>100.523</v>
      </c>
      <c r="L42" s="18">
        <f t="shared" si="3"/>
        <v>104.069</v>
      </c>
      <c r="M42" s="18">
        <f t="shared" si="3"/>
        <v>223.95400000000001</v>
      </c>
      <c r="N42" s="18">
        <f t="shared" si="3"/>
        <v>6.4189999999999987</v>
      </c>
      <c r="O42" s="18">
        <f t="shared" si="3"/>
        <v>3.6749999999999998</v>
      </c>
      <c r="P42" s="18">
        <f t="shared" si="3"/>
        <v>0.48199999999999998</v>
      </c>
      <c r="Q42" s="18">
        <f t="shared" si="3"/>
        <v>0.41399999999999998</v>
      </c>
      <c r="R42" s="18">
        <f t="shared" si="3"/>
        <v>62.933999999999997</v>
      </c>
    </row>
    <row r="45" spans="1:18" ht="15.75" x14ac:dyDescent="0.25">
      <c r="B45" s="3" t="s">
        <v>193</v>
      </c>
    </row>
    <row r="46" spans="1:18" x14ac:dyDescent="0.25">
      <c r="A46" s="26" t="s">
        <v>2</v>
      </c>
      <c r="B46" s="27" t="s">
        <v>3</v>
      </c>
      <c r="C46" s="27"/>
      <c r="D46" s="27"/>
      <c r="E46" s="27" t="s">
        <v>4</v>
      </c>
      <c r="F46" s="27"/>
      <c r="G46" s="27" t="s">
        <v>5</v>
      </c>
      <c r="H46" s="27" t="s">
        <v>6</v>
      </c>
      <c r="I46" s="27" t="s">
        <v>7</v>
      </c>
      <c r="J46" s="27" t="s">
        <v>8</v>
      </c>
      <c r="K46" s="28" t="s">
        <v>9</v>
      </c>
      <c r="L46" s="28"/>
      <c r="M46" s="28"/>
      <c r="N46" s="28"/>
      <c r="O46" s="28" t="s">
        <v>10</v>
      </c>
      <c r="P46" s="28"/>
      <c r="Q46" s="28"/>
      <c r="R46" s="28"/>
    </row>
    <row r="47" spans="1:18" x14ac:dyDescent="0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9" t="s">
        <v>11</v>
      </c>
      <c r="L47" s="29" t="s">
        <v>12</v>
      </c>
      <c r="M47" s="29" t="s">
        <v>13</v>
      </c>
      <c r="N47" s="29" t="s">
        <v>14</v>
      </c>
      <c r="O47" s="29" t="s">
        <v>15</v>
      </c>
      <c r="P47" s="29" t="s">
        <v>16</v>
      </c>
      <c r="Q47" s="29" t="s">
        <v>17</v>
      </c>
      <c r="R47" s="29" t="s">
        <v>18</v>
      </c>
    </row>
    <row r="48" spans="1:18" ht="18.75" x14ac:dyDescent="0.25">
      <c r="A48" s="30"/>
      <c r="B48" s="31" t="s">
        <v>19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x14ac:dyDescent="0.25">
      <c r="A49" s="10" t="s">
        <v>194</v>
      </c>
      <c r="B49" s="11" t="s">
        <v>195</v>
      </c>
      <c r="C49" s="11"/>
      <c r="D49" s="11"/>
      <c r="E49" s="12" t="s">
        <v>196</v>
      </c>
      <c r="F49" s="12"/>
      <c r="G49" s="13">
        <v>8.23</v>
      </c>
      <c r="H49" s="13">
        <v>12.7</v>
      </c>
      <c r="I49" s="13" t="s">
        <v>197</v>
      </c>
      <c r="J49" s="14" t="s">
        <v>198</v>
      </c>
      <c r="K49" s="15" t="s">
        <v>199</v>
      </c>
      <c r="L49" s="15" t="s">
        <v>29</v>
      </c>
      <c r="M49" s="15" t="s">
        <v>200</v>
      </c>
      <c r="N49" s="15" t="s">
        <v>201</v>
      </c>
      <c r="O49" s="15" t="s">
        <v>202</v>
      </c>
      <c r="P49" s="15" t="s">
        <v>203</v>
      </c>
      <c r="Q49" s="15" t="s">
        <v>204</v>
      </c>
      <c r="R49" s="15" t="s">
        <v>205</v>
      </c>
    </row>
    <row r="50" spans="1:18" x14ac:dyDescent="0.25">
      <c r="A50" s="10" t="s">
        <v>206</v>
      </c>
      <c r="B50" s="11" t="s">
        <v>207</v>
      </c>
      <c r="C50" s="11"/>
      <c r="D50" s="11"/>
      <c r="E50" s="12" t="s">
        <v>79</v>
      </c>
      <c r="F50" s="12"/>
      <c r="G50" s="13" t="s">
        <v>208</v>
      </c>
      <c r="H50" s="13" t="s">
        <v>209</v>
      </c>
      <c r="I50" s="13">
        <v>2.35</v>
      </c>
      <c r="J50" s="14">
        <v>1</v>
      </c>
      <c r="K50" s="15">
        <v>60.55</v>
      </c>
      <c r="L50" s="15">
        <v>7</v>
      </c>
      <c r="M50" s="15">
        <v>45.5</v>
      </c>
      <c r="N50" s="15">
        <v>0.5</v>
      </c>
      <c r="O50" s="15">
        <v>1.6E-2</v>
      </c>
      <c r="P50" s="15">
        <v>0.08</v>
      </c>
      <c r="Q50" s="15" t="s">
        <v>210</v>
      </c>
      <c r="R50" s="15">
        <v>0.05</v>
      </c>
    </row>
    <row r="51" spans="1:18" x14ac:dyDescent="0.25">
      <c r="A51" s="10" t="s">
        <v>80</v>
      </c>
      <c r="B51" s="11" t="s">
        <v>81</v>
      </c>
      <c r="C51" s="11"/>
      <c r="D51" s="11"/>
      <c r="E51" s="12" t="s">
        <v>37</v>
      </c>
      <c r="F51" s="12"/>
      <c r="G51" s="13" t="s">
        <v>82</v>
      </c>
      <c r="H51" s="13" t="s">
        <v>83</v>
      </c>
      <c r="I51" s="13" t="s">
        <v>58</v>
      </c>
      <c r="J51" s="14" t="s">
        <v>84</v>
      </c>
      <c r="K51" s="15" t="s">
        <v>85</v>
      </c>
      <c r="L51" s="15" t="s">
        <v>86</v>
      </c>
      <c r="M51" s="15" t="s">
        <v>29</v>
      </c>
      <c r="N51" s="15" t="s">
        <v>87</v>
      </c>
      <c r="O51" s="15" t="s">
        <v>29</v>
      </c>
      <c r="P51" s="15" t="s">
        <v>88</v>
      </c>
      <c r="Q51" s="15" t="s">
        <v>89</v>
      </c>
      <c r="R51" s="15" t="s">
        <v>29</v>
      </c>
    </row>
    <row r="52" spans="1:18" x14ac:dyDescent="0.25">
      <c r="A52" s="10" t="s">
        <v>211</v>
      </c>
      <c r="B52" s="11" t="s">
        <v>212</v>
      </c>
      <c r="C52" s="11"/>
      <c r="D52" s="11"/>
      <c r="E52" s="12" t="s">
        <v>213</v>
      </c>
      <c r="F52" s="12"/>
      <c r="G52" s="13">
        <v>0.4</v>
      </c>
      <c r="H52" s="13">
        <v>0</v>
      </c>
      <c r="I52" s="13">
        <v>28</v>
      </c>
      <c r="J52" s="14">
        <v>52</v>
      </c>
      <c r="K52" s="15" t="s">
        <v>214</v>
      </c>
      <c r="L52" s="15" t="s">
        <v>40</v>
      </c>
      <c r="M52" s="15" t="s">
        <v>215</v>
      </c>
      <c r="N52" s="15" t="s">
        <v>122</v>
      </c>
      <c r="O52" s="15" t="s">
        <v>74</v>
      </c>
      <c r="P52" s="15" t="s">
        <v>158</v>
      </c>
      <c r="Q52" s="15" t="s">
        <v>116</v>
      </c>
      <c r="R52" s="15" t="s">
        <v>216</v>
      </c>
    </row>
    <row r="53" spans="1:18" x14ac:dyDescent="0.25">
      <c r="A53" s="25" t="s">
        <v>90</v>
      </c>
      <c r="B53" s="25"/>
      <c r="C53" s="25"/>
      <c r="D53" s="25"/>
      <c r="E53" s="17" t="s">
        <v>217</v>
      </c>
      <c r="F53" s="17"/>
      <c r="G53" s="18">
        <f t="shared" ref="G53:R53" si="4">G49+G50+G51+G52</f>
        <v>15.63</v>
      </c>
      <c r="H53" s="18">
        <f t="shared" si="4"/>
        <v>15.1</v>
      </c>
      <c r="I53" s="18">
        <f t="shared" si="4"/>
        <v>75.650000000000006</v>
      </c>
      <c r="J53" s="18">
        <f t="shared" si="4"/>
        <v>363.5</v>
      </c>
      <c r="K53" s="18">
        <f t="shared" si="4"/>
        <v>207.94799999999998</v>
      </c>
      <c r="L53" s="18">
        <f t="shared" si="4"/>
        <v>28.774000000000001</v>
      </c>
      <c r="M53" s="18">
        <f t="shared" si="4"/>
        <v>145.06</v>
      </c>
      <c r="N53" s="18">
        <f t="shared" si="4"/>
        <v>3.6910000000000003</v>
      </c>
      <c r="O53" s="18">
        <f t="shared" si="4"/>
        <v>54.861000000000004</v>
      </c>
      <c r="P53" s="18">
        <f t="shared" si="4"/>
        <v>0.23900000000000002</v>
      </c>
      <c r="Q53" s="18">
        <f t="shared" si="4"/>
        <v>0.27200000000000002</v>
      </c>
      <c r="R53" s="18">
        <f t="shared" si="4"/>
        <v>10.64</v>
      </c>
    </row>
    <row r="54" spans="1:18" ht="18.75" x14ac:dyDescent="0.25">
      <c r="A54" s="30"/>
      <c r="B54" s="31" t="s">
        <v>92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x14ac:dyDescent="0.25">
      <c r="A55" s="10" t="s">
        <v>218</v>
      </c>
      <c r="B55" s="11" t="s">
        <v>219</v>
      </c>
      <c r="C55" s="11"/>
      <c r="D55" s="11"/>
      <c r="E55" s="12" t="s">
        <v>119</v>
      </c>
      <c r="F55" s="12"/>
      <c r="G55" s="13" t="s">
        <v>66</v>
      </c>
      <c r="H55" s="13" t="s">
        <v>29</v>
      </c>
      <c r="I55" s="13" t="s">
        <v>23</v>
      </c>
      <c r="J55" s="14" t="s">
        <v>220</v>
      </c>
      <c r="K55" s="15" t="s">
        <v>134</v>
      </c>
      <c r="L55" s="15" t="s">
        <v>220</v>
      </c>
      <c r="M55" s="15" t="s">
        <v>29</v>
      </c>
      <c r="N55" s="15" t="s">
        <v>221</v>
      </c>
      <c r="O55" s="15" t="s">
        <v>222</v>
      </c>
      <c r="P55" s="15" t="s">
        <v>31</v>
      </c>
      <c r="Q55" s="15" t="s">
        <v>223</v>
      </c>
      <c r="R55" s="15" t="s">
        <v>224</v>
      </c>
    </row>
    <row r="56" spans="1:18" x14ac:dyDescent="0.25">
      <c r="A56" s="10" t="s">
        <v>213</v>
      </c>
      <c r="B56" s="11" t="s">
        <v>225</v>
      </c>
      <c r="C56" s="11"/>
      <c r="D56" s="11"/>
      <c r="E56" s="12" t="s">
        <v>226</v>
      </c>
      <c r="F56" s="12"/>
      <c r="G56" s="13">
        <v>2.5299999999999998</v>
      </c>
      <c r="H56" s="13" t="s">
        <v>227</v>
      </c>
      <c r="I56" s="13" t="s">
        <v>228</v>
      </c>
      <c r="J56" s="14" t="s">
        <v>229</v>
      </c>
      <c r="K56" s="15" t="s">
        <v>230</v>
      </c>
      <c r="L56" s="15" t="s">
        <v>231</v>
      </c>
      <c r="M56" s="15" t="s">
        <v>232</v>
      </c>
      <c r="N56" s="15" t="s">
        <v>233</v>
      </c>
      <c r="O56" s="15" t="s">
        <v>234</v>
      </c>
      <c r="P56" s="15" t="s">
        <v>235</v>
      </c>
      <c r="Q56" s="15" t="s">
        <v>236</v>
      </c>
      <c r="R56" s="15" t="s">
        <v>237</v>
      </c>
    </row>
    <row r="57" spans="1:18" x14ac:dyDescent="0.25">
      <c r="A57" s="10" t="s">
        <v>238</v>
      </c>
      <c r="B57" s="11" t="s">
        <v>239</v>
      </c>
      <c r="C57" s="11"/>
      <c r="D57" s="11"/>
      <c r="E57" s="12" t="s">
        <v>240</v>
      </c>
      <c r="F57" s="12"/>
      <c r="G57" s="13">
        <v>12.05</v>
      </c>
      <c r="H57" s="13" t="s">
        <v>241</v>
      </c>
      <c r="I57" s="13" t="s">
        <v>242</v>
      </c>
      <c r="J57" s="14" t="s">
        <v>243</v>
      </c>
      <c r="K57" s="15" t="s">
        <v>244</v>
      </c>
      <c r="L57" s="15" t="s">
        <v>245</v>
      </c>
      <c r="M57" s="15" t="s">
        <v>246</v>
      </c>
      <c r="N57" s="15" t="s">
        <v>247</v>
      </c>
      <c r="O57" s="15" t="s">
        <v>248</v>
      </c>
      <c r="P57" s="15" t="s">
        <v>249</v>
      </c>
      <c r="Q57" s="15" t="s">
        <v>250</v>
      </c>
      <c r="R57" s="15" t="s">
        <v>251</v>
      </c>
    </row>
    <row r="58" spans="1:18" x14ac:dyDescent="0.25">
      <c r="A58" s="10" t="s">
        <v>252</v>
      </c>
      <c r="B58" s="11" t="s">
        <v>253</v>
      </c>
      <c r="C58" s="11"/>
      <c r="D58" s="11"/>
      <c r="E58" s="12" t="s">
        <v>52</v>
      </c>
      <c r="F58" s="12"/>
      <c r="G58" s="13">
        <v>6</v>
      </c>
      <c r="H58" s="13" t="s">
        <v>254</v>
      </c>
      <c r="I58" s="13" t="s">
        <v>255</v>
      </c>
      <c r="J58" s="14" t="s">
        <v>256</v>
      </c>
      <c r="K58" s="15" t="s">
        <v>257</v>
      </c>
      <c r="L58" s="15" t="s">
        <v>258</v>
      </c>
      <c r="M58" s="15" t="s">
        <v>29</v>
      </c>
      <c r="N58" s="15" t="s">
        <v>259</v>
      </c>
      <c r="O58" s="15" t="s">
        <v>260</v>
      </c>
      <c r="P58" s="15" t="s">
        <v>261</v>
      </c>
      <c r="Q58" s="15" t="s">
        <v>262</v>
      </c>
      <c r="R58" s="15" t="s">
        <v>29</v>
      </c>
    </row>
    <row r="59" spans="1:18" x14ac:dyDescent="0.25">
      <c r="A59" s="10" t="s">
        <v>263</v>
      </c>
      <c r="B59" s="11" t="s">
        <v>264</v>
      </c>
      <c r="C59" s="11"/>
      <c r="D59" s="11"/>
      <c r="E59" s="12" t="s">
        <v>79</v>
      </c>
      <c r="F59" s="12"/>
      <c r="G59" s="13">
        <v>0.2</v>
      </c>
      <c r="H59" s="13">
        <v>0</v>
      </c>
      <c r="I59" s="13" t="s">
        <v>265</v>
      </c>
      <c r="J59" s="14">
        <v>11</v>
      </c>
      <c r="K59" s="15">
        <v>11.92</v>
      </c>
      <c r="L59" s="15">
        <v>6.8</v>
      </c>
      <c r="M59" s="15">
        <v>8.8000000000000007</v>
      </c>
      <c r="N59" s="15" t="s">
        <v>266</v>
      </c>
      <c r="O59" s="15" t="s">
        <v>75</v>
      </c>
      <c r="P59" s="15" t="s">
        <v>148</v>
      </c>
      <c r="Q59" s="15" t="s">
        <v>129</v>
      </c>
      <c r="R59" s="15">
        <v>2.4</v>
      </c>
    </row>
    <row r="60" spans="1:18" x14ac:dyDescent="0.25">
      <c r="A60" s="10" t="s">
        <v>80</v>
      </c>
      <c r="B60" s="11" t="s">
        <v>81</v>
      </c>
      <c r="C60" s="11"/>
      <c r="D60" s="11"/>
      <c r="E60" s="12" t="s">
        <v>37</v>
      </c>
      <c r="F60" s="12"/>
      <c r="G60" s="13" t="s">
        <v>82</v>
      </c>
      <c r="H60" s="13" t="s">
        <v>83</v>
      </c>
      <c r="I60" s="13" t="s">
        <v>58</v>
      </c>
      <c r="J60" s="14" t="s">
        <v>84</v>
      </c>
      <c r="K60" s="15" t="s">
        <v>85</v>
      </c>
      <c r="L60" s="15" t="s">
        <v>86</v>
      </c>
      <c r="M60" s="15" t="s">
        <v>29</v>
      </c>
      <c r="N60" s="15" t="s">
        <v>87</v>
      </c>
      <c r="O60" s="15" t="s">
        <v>29</v>
      </c>
      <c r="P60" s="15" t="s">
        <v>88</v>
      </c>
      <c r="Q60" s="15" t="s">
        <v>89</v>
      </c>
      <c r="R60" s="15" t="s">
        <v>29</v>
      </c>
    </row>
    <row r="61" spans="1:18" x14ac:dyDescent="0.25">
      <c r="A61" s="25" t="s">
        <v>90</v>
      </c>
      <c r="B61" s="25"/>
      <c r="C61" s="25"/>
      <c r="D61" s="25"/>
      <c r="E61" s="17" t="s">
        <v>267</v>
      </c>
      <c r="F61" s="17"/>
      <c r="G61" s="18">
        <f t="shared" ref="G61:R61" si="5">G55+G56+G57+G58+G59+G60</f>
        <v>26.28</v>
      </c>
      <c r="H61" s="18">
        <f t="shared" si="5"/>
        <v>24.9</v>
      </c>
      <c r="I61" s="18">
        <f t="shared" si="5"/>
        <v>108.5</v>
      </c>
      <c r="J61" s="18">
        <f t="shared" si="5"/>
        <v>743.1</v>
      </c>
      <c r="K61" s="18">
        <f t="shared" si="5"/>
        <v>135.82799999999997</v>
      </c>
      <c r="L61" s="18">
        <f t="shared" si="5"/>
        <v>158.99300000000002</v>
      </c>
      <c r="M61" s="18">
        <f t="shared" si="5"/>
        <v>135.26500000000001</v>
      </c>
      <c r="N61" s="18">
        <f t="shared" si="5"/>
        <v>9.032</v>
      </c>
      <c r="O61" s="18">
        <f t="shared" si="5"/>
        <v>28.122</v>
      </c>
      <c r="P61" s="18">
        <f t="shared" si="5"/>
        <v>1.5360000000000003</v>
      </c>
      <c r="Q61" s="18">
        <f t="shared" si="5"/>
        <v>2.153</v>
      </c>
      <c r="R61" s="18">
        <f t="shared" si="5"/>
        <v>23.105</v>
      </c>
    </row>
    <row r="64" spans="1:18" ht="15.75" x14ac:dyDescent="0.25">
      <c r="B64" s="3" t="s">
        <v>268</v>
      </c>
    </row>
    <row r="65" spans="1:18" x14ac:dyDescent="0.25">
      <c r="A65" s="26" t="s">
        <v>2</v>
      </c>
      <c r="B65" s="27" t="s">
        <v>3</v>
      </c>
      <c r="C65" s="27"/>
      <c r="D65" s="27"/>
      <c r="E65" s="27" t="s">
        <v>4</v>
      </c>
      <c r="F65" s="27"/>
      <c r="G65" s="27" t="s">
        <v>5</v>
      </c>
      <c r="H65" s="27" t="s">
        <v>6</v>
      </c>
      <c r="I65" s="27" t="s">
        <v>7</v>
      </c>
      <c r="J65" s="27" t="s">
        <v>8</v>
      </c>
      <c r="K65" s="28" t="s">
        <v>9</v>
      </c>
      <c r="L65" s="28"/>
      <c r="M65" s="28"/>
      <c r="N65" s="28"/>
      <c r="O65" s="28" t="s">
        <v>10</v>
      </c>
      <c r="P65" s="28"/>
      <c r="Q65" s="28"/>
      <c r="R65" s="28"/>
    </row>
    <row r="66" spans="1:18" x14ac:dyDescent="0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9" t="s">
        <v>11</v>
      </c>
      <c r="L66" s="29" t="s">
        <v>12</v>
      </c>
      <c r="M66" s="29" t="s">
        <v>13</v>
      </c>
      <c r="N66" s="29" t="s">
        <v>14</v>
      </c>
      <c r="O66" s="29" t="s">
        <v>15</v>
      </c>
      <c r="P66" s="29" t="s">
        <v>16</v>
      </c>
      <c r="Q66" s="29" t="s">
        <v>17</v>
      </c>
      <c r="R66" s="29" t="s">
        <v>18</v>
      </c>
    </row>
    <row r="67" spans="1:18" ht="18.75" x14ac:dyDescent="0.25">
      <c r="A67" s="30"/>
      <c r="B67" s="31" t="s">
        <v>19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x14ac:dyDescent="0.25">
      <c r="A68" s="10" t="s">
        <v>93</v>
      </c>
      <c r="B68" s="11" t="s">
        <v>94</v>
      </c>
      <c r="C68" s="11"/>
      <c r="D68" s="11"/>
      <c r="E68" s="12" t="s">
        <v>119</v>
      </c>
      <c r="F68" s="12"/>
      <c r="G68" s="13" t="s">
        <v>66</v>
      </c>
      <c r="H68" s="13" t="s">
        <v>83</v>
      </c>
      <c r="I68" s="13" t="s">
        <v>25</v>
      </c>
      <c r="J68" s="14" t="s">
        <v>269</v>
      </c>
      <c r="K68" s="15" t="s">
        <v>270</v>
      </c>
      <c r="L68" s="15" t="s">
        <v>271</v>
      </c>
      <c r="M68" s="15" t="s">
        <v>272</v>
      </c>
      <c r="N68" s="15" t="s">
        <v>262</v>
      </c>
      <c r="O68" s="15" t="s">
        <v>273</v>
      </c>
      <c r="P68" s="15" t="s">
        <v>274</v>
      </c>
      <c r="Q68" s="15" t="s">
        <v>274</v>
      </c>
      <c r="R68" s="15" t="s">
        <v>275</v>
      </c>
    </row>
    <row r="69" spans="1:18" x14ac:dyDescent="0.25">
      <c r="A69" s="10" t="s">
        <v>276</v>
      </c>
      <c r="B69" s="11" t="s">
        <v>277</v>
      </c>
      <c r="C69" s="11"/>
      <c r="D69" s="11"/>
      <c r="E69" s="12" t="s">
        <v>278</v>
      </c>
      <c r="F69" s="12"/>
      <c r="G69" s="13">
        <v>6.99</v>
      </c>
      <c r="H69" s="13" t="s">
        <v>279</v>
      </c>
      <c r="I69" s="13" t="s">
        <v>280</v>
      </c>
      <c r="J69" s="14" t="s">
        <v>281</v>
      </c>
      <c r="K69" s="15" t="s">
        <v>282</v>
      </c>
      <c r="L69" s="15" t="s">
        <v>283</v>
      </c>
      <c r="M69" s="15" t="s">
        <v>284</v>
      </c>
      <c r="N69" s="15" t="s">
        <v>285</v>
      </c>
      <c r="O69" s="15" t="s">
        <v>286</v>
      </c>
      <c r="P69" s="15" t="s">
        <v>287</v>
      </c>
      <c r="Q69" s="15" t="s">
        <v>288</v>
      </c>
      <c r="R69" s="15" t="s">
        <v>289</v>
      </c>
    </row>
    <row r="70" spans="1:18" x14ac:dyDescent="0.25">
      <c r="A70" s="10" t="s">
        <v>119</v>
      </c>
      <c r="B70" s="11" t="s">
        <v>290</v>
      </c>
      <c r="C70" s="11"/>
      <c r="D70" s="11"/>
      <c r="E70" s="12" t="s">
        <v>52</v>
      </c>
      <c r="F70" s="12"/>
      <c r="G70" s="13" t="s">
        <v>291</v>
      </c>
      <c r="H70" s="13" t="s">
        <v>254</v>
      </c>
      <c r="I70" s="13" t="s">
        <v>292</v>
      </c>
      <c r="J70" s="14" t="s">
        <v>293</v>
      </c>
      <c r="K70" s="15" t="s">
        <v>294</v>
      </c>
      <c r="L70" s="15" t="s">
        <v>295</v>
      </c>
      <c r="M70" s="15" t="s">
        <v>296</v>
      </c>
      <c r="N70" s="15" t="s">
        <v>297</v>
      </c>
      <c r="O70" s="15" t="s">
        <v>298</v>
      </c>
      <c r="P70" s="15" t="s">
        <v>299</v>
      </c>
      <c r="Q70" s="15" t="s">
        <v>300</v>
      </c>
      <c r="R70" s="15" t="s">
        <v>301</v>
      </c>
    </row>
    <row r="71" spans="1:18" x14ac:dyDescent="0.25">
      <c r="A71" s="10" t="s">
        <v>29</v>
      </c>
      <c r="B71" s="11" t="s">
        <v>302</v>
      </c>
      <c r="C71" s="11"/>
      <c r="D71" s="11"/>
      <c r="E71" s="12" t="s">
        <v>303</v>
      </c>
      <c r="F71" s="12"/>
      <c r="G71" s="13" t="s">
        <v>121</v>
      </c>
      <c r="H71" s="13" t="s">
        <v>29</v>
      </c>
      <c r="I71" s="13">
        <v>0.28999999999999998</v>
      </c>
      <c r="J71" s="14">
        <v>3</v>
      </c>
      <c r="K71" s="15" t="s">
        <v>304</v>
      </c>
      <c r="L71" s="15" t="s">
        <v>305</v>
      </c>
      <c r="M71" s="15" t="s">
        <v>29</v>
      </c>
      <c r="N71" s="15" t="s">
        <v>306</v>
      </c>
      <c r="O71" s="15" t="s">
        <v>29</v>
      </c>
      <c r="P71" s="15" t="s">
        <v>75</v>
      </c>
      <c r="Q71" s="15" t="s">
        <v>273</v>
      </c>
      <c r="R71" s="15" t="s">
        <v>220</v>
      </c>
    </row>
    <row r="72" spans="1:18" x14ac:dyDescent="0.25">
      <c r="A72" s="10" t="s">
        <v>80</v>
      </c>
      <c r="B72" s="11" t="s">
        <v>81</v>
      </c>
      <c r="C72" s="11"/>
      <c r="D72" s="11"/>
      <c r="E72" s="12" t="s">
        <v>37</v>
      </c>
      <c r="F72" s="12"/>
      <c r="G72" s="13" t="s">
        <v>82</v>
      </c>
      <c r="H72" s="13" t="s">
        <v>83</v>
      </c>
      <c r="I72" s="13" t="s">
        <v>58</v>
      </c>
      <c r="J72" s="14" t="s">
        <v>84</v>
      </c>
      <c r="K72" s="15" t="s">
        <v>85</v>
      </c>
      <c r="L72" s="15" t="s">
        <v>86</v>
      </c>
      <c r="M72" s="15" t="s">
        <v>29</v>
      </c>
      <c r="N72" s="15" t="s">
        <v>87</v>
      </c>
      <c r="O72" s="15" t="s">
        <v>29</v>
      </c>
      <c r="P72" s="15" t="s">
        <v>88</v>
      </c>
      <c r="Q72" s="15" t="s">
        <v>89</v>
      </c>
      <c r="R72" s="15" t="s">
        <v>29</v>
      </c>
    </row>
    <row r="73" spans="1:18" x14ac:dyDescent="0.25">
      <c r="A73" s="25" t="s">
        <v>90</v>
      </c>
      <c r="B73" s="25"/>
      <c r="C73" s="25"/>
      <c r="D73" s="25"/>
      <c r="E73" s="17">
        <v>507</v>
      </c>
      <c r="F73" s="17"/>
      <c r="G73" s="18">
        <f>G68+G69+G70+G71+G72</f>
        <v>15.89</v>
      </c>
      <c r="H73" s="18">
        <f>H68+H69+H70+H71+H72+1.5</f>
        <v>15.7</v>
      </c>
      <c r="I73" s="18">
        <f>I68+I69+I70+I71+I72+4</f>
        <v>67.39</v>
      </c>
      <c r="J73" s="18">
        <f>J68+J69+J70+J71+J72+10</f>
        <v>476.6</v>
      </c>
      <c r="K73" s="18">
        <f t="shared" ref="K73:R73" si="6">K68+K69+K70+K71+K72</f>
        <v>88.010999999999996</v>
      </c>
      <c r="L73" s="18">
        <f t="shared" si="6"/>
        <v>63.671000000000006</v>
      </c>
      <c r="M73" s="18">
        <f t="shared" si="6"/>
        <v>140.40600000000001</v>
      </c>
      <c r="N73" s="18">
        <f t="shared" si="6"/>
        <v>2.8150000000000004</v>
      </c>
      <c r="O73" s="18">
        <f t="shared" si="6"/>
        <v>46.844999999999999</v>
      </c>
      <c r="P73" s="18">
        <f t="shared" si="6"/>
        <v>0.40900000000000003</v>
      </c>
      <c r="Q73" s="18">
        <f t="shared" si="6"/>
        <v>0.28499999999999998</v>
      </c>
      <c r="R73" s="18">
        <f t="shared" si="6"/>
        <v>35.685999999999993</v>
      </c>
    </row>
    <row r="74" spans="1:18" ht="18.75" x14ac:dyDescent="0.25">
      <c r="A74" s="30"/>
      <c r="B74" s="31" t="s">
        <v>92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x14ac:dyDescent="0.25">
      <c r="A75" s="10" t="s">
        <v>216</v>
      </c>
      <c r="B75" s="11" t="s">
        <v>307</v>
      </c>
      <c r="C75" s="11"/>
      <c r="D75" s="11"/>
      <c r="E75" s="12" t="s">
        <v>22</v>
      </c>
      <c r="F75" s="12"/>
      <c r="G75" s="13" t="s">
        <v>308</v>
      </c>
      <c r="H75" s="13">
        <v>5.0999999999999996</v>
      </c>
      <c r="I75" s="13" t="s">
        <v>54</v>
      </c>
      <c r="J75" s="14" t="s">
        <v>309</v>
      </c>
      <c r="K75" s="15" t="s">
        <v>310</v>
      </c>
      <c r="L75" s="15" t="s">
        <v>311</v>
      </c>
      <c r="M75" s="15" t="s">
        <v>312</v>
      </c>
      <c r="N75" s="15" t="s">
        <v>313</v>
      </c>
      <c r="O75" s="15" t="s">
        <v>314</v>
      </c>
      <c r="P75" s="15" t="s">
        <v>315</v>
      </c>
      <c r="Q75" s="15" t="s">
        <v>316</v>
      </c>
      <c r="R75" s="15" t="s">
        <v>317</v>
      </c>
    </row>
    <row r="76" spans="1:18" x14ac:dyDescent="0.25">
      <c r="A76" s="10" t="s">
        <v>318</v>
      </c>
      <c r="B76" s="11" t="s">
        <v>319</v>
      </c>
      <c r="C76" s="11"/>
      <c r="D76" s="11"/>
      <c r="E76" s="12" t="s">
        <v>97</v>
      </c>
      <c r="F76" s="12"/>
      <c r="G76" s="13">
        <v>2.7</v>
      </c>
      <c r="H76" s="13" t="s">
        <v>242</v>
      </c>
      <c r="I76" s="13" t="s">
        <v>320</v>
      </c>
      <c r="J76" s="14" t="s">
        <v>321</v>
      </c>
      <c r="K76" s="15" t="s">
        <v>322</v>
      </c>
      <c r="L76" s="15" t="s">
        <v>323</v>
      </c>
      <c r="M76" s="15" t="s">
        <v>324</v>
      </c>
      <c r="N76" s="15" t="s">
        <v>325</v>
      </c>
      <c r="O76" s="15" t="s">
        <v>326</v>
      </c>
      <c r="P76" s="15" t="s">
        <v>121</v>
      </c>
      <c r="Q76" s="15" t="s">
        <v>327</v>
      </c>
      <c r="R76" s="15" t="s">
        <v>328</v>
      </c>
    </row>
    <row r="77" spans="1:18" x14ac:dyDescent="0.25">
      <c r="A77" s="10" t="s">
        <v>107</v>
      </c>
      <c r="B77" s="11" t="s">
        <v>108</v>
      </c>
      <c r="C77" s="11"/>
      <c r="D77" s="11"/>
      <c r="E77" s="12">
        <v>90</v>
      </c>
      <c r="F77" s="12"/>
      <c r="G77" s="13">
        <v>12.92</v>
      </c>
      <c r="H77" s="13">
        <v>10.84</v>
      </c>
      <c r="I77" s="13">
        <v>2.0699999999999998</v>
      </c>
      <c r="J77" s="14">
        <v>169</v>
      </c>
      <c r="K77" s="15">
        <v>9.34</v>
      </c>
      <c r="L77" s="15">
        <v>4.43</v>
      </c>
      <c r="M77" s="15">
        <v>6.65</v>
      </c>
      <c r="N77" s="15">
        <v>53.3</v>
      </c>
      <c r="O77" s="15" t="s">
        <v>29</v>
      </c>
      <c r="P77" s="15">
        <v>0.05</v>
      </c>
      <c r="Q77" s="15">
        <v>0.05</v>
      </c>
      <c r="R77" s="15">
        <v>1.49</v>
      </c>
    </row>
    <row r="78" spans="1:18" x14ac:dyDescent="0.25">
      <c r="A78" s="10" t="s">
        <v>109</v>
      </c>
      <c r="B78" s="11" t="s">
        <v>329</v>
      </c>
      <c r="C78" s="11"/>
      <c r="D78" s="11"/>
      <c r="E78" s="12" t="s">
        <v>52</v>
      </c>
      <c r="F78" s="12"/>
      <c r="G78" s="13" t="s">
        <v>134</v>
      </c>
      <c r="H78" s="13" t="s">
        <v>147</v>
      </c>
      <c r="I78" s="13" t="s">
        <v>330</v>
      </c>
      <c r="J78" s="14" t="s">
        <v>331</v>
      </c>
      <c r="K78" s="15" t="s">
        <v>332</v>
      </c>
      <c r="L78" s="15" t="s">
        <v>29</v>
      </c>
      <c r="M78" s="15" t="s">
        <v>29</v>
      </c>
      <c r="N78" s="15" t="s">
        <v>333</v>
      </c>
      <c r="O78" s="15" t="s">
        <v>111</v>
      </c>
      <c r="P78" s="15" t="s">
        <v>334</v>
      </c>
      <c r="Q78" s="15" t="s">
        <v>335</v>
      </c>
      <c r="R78" s="15" t="s">
        <v>29</v>
      </c>
    </row>
    <row r="79" spans="1:18" x14ac:dyDescent="0.25">
      <c r="A79" s="10" t="s">
        <v>336</v>
      </c>
      <c r="B79" s="11" t="s">
        <v>337</v>
      </c>
      <c r="C79" s="11"/>
      <c r="D79" s="11"/>
      <c r="E79" s="12" t="s">
        <v>79</v>
      </c>
      <c r="F79" s="12"/>
      <c r="G79" s="13" t="s">
        <v>29</v>
      </c>
      <c r="H79" s="13" t="s">
        <v>29</v>
      </c>
      <c r="I79" s="13" t="s">
        <v>338</v>
      </c>
      <c r="J79" s="14" t="s">
        <v>339</v>
      </c>
      <c r="K79" s="15" t="s">
        <v>67</v>
      </c>
      <c r="L79" s="15" t="s">
        <v>29</v>
      </c>
      <c r="M79" s="15" t="s">
        <v>29</v>
      </c>
      <c r="N79" s="15" t="s">
        <v>149</v>
      </c>
      <c r="O79" s="15" t="s">
        <v>29</v>
      </c>
      <c r="P79" s="15" t="s">
        <v>29</v>
      </c>
      <c r="Q79" s="15" t="s">
        <v>29</v>
      </c>
      <c r="R79" s="15" t="s">
        <v>29</v>
      </c>
    </row>
    <row r="80" spans="1:18" x14ac:dyDescent="0.25">
      <c r="A80" s="10" t="s">
        <v>80</v>
      </c>
      <c r="B80" s="11" t="s">
        <v>81</v>
      </c>
      <c r="C80" s="11"/>
      <c r="D80" s="11"/>
      <c r="E80" s="12" t="s">
        <v>37</v>
      </c>
      <c r="F80" s="12"/>
      <c r="G80" s="13" t="s">
        <v>82</v>
      </c>
      <c r="H80" s="13" t="s">
        <v>83</v>
      </c>
      <c r="I80" s="13" t="s">
        <v>58</v>
      </c>
      <c r="J80" s="14" t="s">
        <v>84</v>
      </c>
      <c r="K80" s="15" t="s">
        <v>85</v>
      </c>
      <c r="L80" s="15" t="s">
        <v>86</v>
      </c>
      <c r="M80" s="15" t="s">
        <v>29</v>
      </c>
      <c r="N80" s="15" t="s">
        <v>87</v>
      </c>
      <c r="O80" s="15" t="s">
        <v>29</v>
      </c>
      <c r="P80" s="15" t="s">
        <v>88</v>
      </c>
      <c r="Q80" s="15" t="s">
        <v>89</v>
      </c>
      <c r="R80" s="15" t="s">
        <v>29</v>
      </c>
    </row>
    <row r="81" spans="1:18" x14ac:dyDescent="0.25">
      <c r="A81" s="25" t="s">
        <v>90</v>
      </c>
      <c r="B81" s="25"/>
      <c r="C81" s="25"/>
      <c r="D81" s="25"/>
      <c r="E81" s="17" t="s">
        <v>340</v>
      </c>
      <c r="F81" s="17"/>
      <c r="G81" s="18">
        <f t="shared" ref="G81:R81" si="7">G75+G76+G77+G78+G79+G80</f>
        <v>26.220000000000002</v>
      </c>
      <c r="H81" s="18">
        <f t="shared" si="7"/>
        <v>27.84</v>
      </c>
      <c r="I81" s="18">
        <f t="shared" si="7"/>
        <v>101.27</v>
      </c>
      <c r="J81" s="18">
        <f t="shared" si="7"/>
        <v>786.39999999999986</v>
      </c>
      <c r="K81" s="18">
        <f t="shared" si="7"/>
        <v>58.380999999999993</v>
      </c>
      <c r="L81" s="18">
        <f t="shared" si="7"/>
        <v>46.413000000000004</v>
      </c>
      <c r="M81" s="18">
        <f t="shared" si="7"/>
        <v>23.520000000000003</v>
      </c>
      <c r="N81" s="18">
        <f t="shared" si="7"/>
        <v>58.180999999999997</v>
      </c>
      <c r="O81" s="18">
        <f t="shared" si="7"/>
        <v>25.821999999999999</v>
      </c>
      <c r="P81" s="18">
        <f t="shared" si="7"/>
        <v>0.44399999999999995</v>
      </c>
      <c r="Q81" s="18">
        <f t="shared" si="7"/>
        <v>0.26900000000000002</v>
      </c>
      <c r="R81" s="18">
        <f t="shared" si="7"/>
        <v>20.509999999999998</v>
      </c>
    </row>
    <row r="84" spans="1:18" ht="15.75" x14ac:dyDescent="0.25">
      <c r="B84" s="3" t="s">
        <v>341</v>
      </c>
    </row>
    <row r="85" spans="1:18" x14ac:dyDescent="0.25">
      <c r="A85" s="26" t="s">
        <v>2</v>
      </c>
      <c r="B85" s="27" t="s">
        <v>3</v>
      </c>
      <c r="C85" s="27"/>
      <c r="D85" s="27"/>
      <c r="E85" s="27" t="s">
        <v>4</v>
      </c>
      <c r="F85" s="27"/>
      <c r="G85" s="27" t="s">
        <v>5</v>
      </c>
      <c r="H85" s="27" t="s">
        <v>6</v>
      </c>
      <c r="I85" s="27" t="s">
        <v>7</v>
      </c>
      <c r="J85" s="27" t="s">
        <v>8</v>
      </c>
      <c r="K85" s="28" t="s">
        <v>9</v>
      </c>
      <c r="L85" s="28"/>
      <c r="M85" s="28"/>
      <c r="N85" s="28"/>
      <c r="O85" s="28" t="s">
        <v>10</v>
      </c>
      <c r="P85" s="28"/>
      <c r="Q85" s="28"/>
      <c r="R85" s="28"/>
    </row>
    <row r="86" spans="1:18" x14ac:dyDescent="0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9" t="s">
        <v>11</v>
      </c>
      <c r="L86" s="29" t="s">
        <v>12</v>
      </c>
      <c r="M86" s="29" t="s">
        <v>13</v>
      </c>
      <c r="N86" s="29" t="s">
        <v>14</v>
      </c>
      <c r="O86" s="29" t="s">
        <v>15</v>
      </c>
      <c r="P86" s="29" t="s">
        <v>16</v>
      </c>
      <c r="Q86" s="29" t="s">
        <v>17</v>
      </c>
      <c r="R86" s="29" t="s">
        <v>18</v>
      </c>
    </row>
    <row r="87" spans="1:18" ht="18.75" x14ac:dyDescent="0.25">
      <c r="A87" s="30"/>
      <c r="B87" s="31" t="s">
        <v>19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x14ac:dyDescent="0.25">
      <c r="A88" s="10" t="s">
        <v>342</v>
      </c>
      <c r="B88" s="11" t="s">
        <v>343</v>
      </c>
      <c r="C88" s="11"/>
      <c r="D88" s="11"/>
      <c r="E88" s="12" t="s">
        <v>344</v>
      </c>
      <c r="F88" s="12"/>
      <c r="G88" s="13">
        <v>10.08</v>
      </c>
      <c r="H88" s="13">
        <v>12.95</v>
      </c>
      <c r="I88" s="13">
        <v>19.77</v>
      </c>
      <c r="J88" s="14">
        <v>292.2</v>
      </c>
      <c r="K88" s="15" t="s">
        <v>345</v>
      </c>
      <c r="L88" s="15" t="s">
        <v>346</v>
      </c>
      <c r="M88" s="15" t="s">
        <v>347</v>
      </c>
      <c r="N88" s="15" t="s">
        <v>348</v>
      </c>
      <c r="O88" s="15" t="s">
        <v>349</v>
      </c>
      <c r="P88" s="15" t="s">
        <v>350</v>
      </c>
      <c r="Q88" s="15" t="s">
        <v>351</v>
      </c>
      <c r="R88" s="15" t="s">
        <v>116</v>
      </c>
    </row>
    <row r="89" spans="1:18" x14ac:dyDescent="0.25">
      <c r="A89" s="10" t="s">
        <v>77</v>
      </c>
      <c r="B89" s="11" t="s">
        <v>78</v>
      </c>
      <c r="C89" s="11"/>
      <c r="D89" s="11"/>
      <c r="E89" s="12" t="s">
        <v>79</v>
      </c>
      <c r="F89" s="12"/>
      <c r="G89" s="13">
        <v>0.01</v>
      </c>
      <c r="H89" s="13" t="s">
        <v>29</v>
      </c>
      <c r="I89" s="13">
        <v>0.04</v>
      </c>
      <c r="J89" s="14">
        <v>1</v>
      </c>
      <c r="K89" s="15">
        <v>0.05</v>
      </c>
      <c r="L89" s="15">
        <v>0</v>
      </c>
      <c r="M89" s="15">
        <v>0</v>
      </c>
      <c r="N89" s="15">
        <v>0.01</v>
      </c>
      <c r="O89" s="15">
        <v>0</v>
      </c>
      <c r="P89" s="15">
        <v>0</v>
      </c>
      <c r="Q89" s="15">
        <v>0</v>
      </c>
      <c r="R89" s="15">
        <v>0</v>
      </c>
    </row>
    <row r="90" spans="1:18" x14ac:dyDescent="0.25">
      <c r="A90" s="10" t="s">
        <v>80</v>
      </c>
      <c r="B90" s="11" t="s">
        <v>81</v>
      </c>
      <c r="C90" s="11"/>
      <c r="D90" s="11"/>
      <c r="E90" s="12">
        <v>40</v>
      </c>
      <c r="F90" s="12"/>
      <c r="G90" s="13" t="s">
        <v>150</v>
      </c>
      <c r="H90" s="13" t="s">
        <v>151</v>
      </c>
      <c r="I90" s="13" t="s">
        <v>152</v>
      </c>
      <c r="J90" s="14" t="s">
        <v>153</v>
      </c>
      <c r="K90" s="15" t="s">
        <v>154</v>
      </c>
      <c r="L90" s="15" t="s">
        <v>155</v>
      </c>
      <c r="M90" s="15" t="s">
        <v>29</v>
      </c>
      <c r="N90" s="15" t="s">
        <v>156</v>
      </c>
      <c r="O90" s="15" t="s">
        <v>29</v>
      </c>
      <c r="P90" s="15" t="s">
        <v>157</v>
      </c>
      <c r="Q90" s="15" t="s">
        <v>158</v>
      </c>
      <c r="R90" s="15" t="s">
        <v>29</v>
      </c>
    </row>
    <row r="91" spans="1:18" x14ac:dyDescent="0.25">
      <c r="A91" s="10" t="s">
        <v>211</v>
      </c>
      <c r="B91" s="11" t="s">
        <v>212</v>
      </c>
      <c r="C91" s="11"/>
      <c r="D91" s="11"/>
      <c r="E91" s="12" t="s">
        <v>213</v>
      </c>
      <c r="F91" s="12"/>
      <c r="G91" s="13">
        <v>0.4</v>
      </c>
      <c r="H91" s="13">
        <v>0</v>
      </c>
      <c r="I91" s="13">
        <v>28</v>
      </c>
      <c r="J91" s="14">
        <v>52</v>
      </c>
      <c r="K91" s="15" t="s">
        <v>214</v>
      </c>
      <c r="L91" s="15" t="s">
        <v>40</v>
      </c>
      <c r="M91" s="15" t="s">
        <v>215</v>
      </c>
      <c r="N91" s="15" t="s">
        <v>122</v>
      </c>
      <c r="O91" s="15" t="s">
        <v>74</v>
      </c>
      <c r="P91" s="15" t="s">
        <v>158</v>
      </c>
      <c r="Q91" s="15" t="s">
        <v>116</v>
      </c>
      <c r="R91" s="15" t="s">
        <v>216</v>
      </c>
    </row>
    <row r="92" spans="1:18" x14ac:dyDescent="0.25">
      <c r="A92" s="25" t="s">
        <v>90</v>
      </c>
      <c r="B92" s="25"/>
      <c r="C92" s="25"/>
      <c r="D92" s="25"/>
      <c r="E92" s="17" t="s">
        <v>352</v>
      </c>
      <c r="F92" s="17"/>
      <c r="G92" s="18">
        <f t="shared" ref="G92:R92" si="8">G88+G89+G90+G91</f>
        <v>14.69</v>
      </c>
      <c r="H92" s="18">
        <f t="shared" si="8"/>
        <v>13.85</v>
      </c>
      <c r="I92" s="18">
        <f t="shared" si="8"/>
        <v>75.41</v>
      </c>
      <c r="J92" s="18">
        <f t="shared" si="8"/>
        <v>480</v>
      </c>
      <c r="K92" s="18">
        <f t="shared" si="8"/>
        <v>40.701999999999998</v>
      </c>
      <c r="L92" s="18">
        <f t="shared" si="8"/>
        <v>23.218</v>
      </c>
      <c r="M92" s="18">
        <f t="shared" si="8"/>
        <v>23.5</v>
      </c>
      <c r="N92" s="18">
        <f t="shared" si="8"/>
        <v>3.1710000000000003</v>
      </c>
      <c r="O92" s="18">
        <f t="shared" si="8"/>
        <v>23.105999999999998</v>
      </c>
      <c r="P92" s="18">
        <f t="shared" si="8"/>
        <v>0.23899999999999999</v>
      </c>
      <c r="Q92" s="18">
        <f t="shared" si="8"/>
        <v>0.36499999999999999</v>
      </c>
      <c r="R92" s="18">
        <f t="shared" si="8"/>
        <v>10.02</v>
      </c>
    </row>
    <row r="93" spans="1:18" ht="18.75" x14ac:dyDescent="0.25">
      <c r="A93" s="30"/>
      <c r="B93" s="31" t="s">
        <v>92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x14ac:dyDescent="0.25">
      <c r="A94" s="10" t="s">
        <v>353</v>
      </c>
      <c r="B94" s="11" t="s">
        <v>354</v>
      </c>
      <c r="C94" s="11"/>
      <c r="D94" s="11"/>
      <c r="E94" s="12" t="s">
        <v>22</v>
      </c>
      <c r="F94" s="12"/>
      <c r="G94" s="13" t="s">
        <v>151</v>
      </c>
      <c r="H94" s="13">
        <v>2.5</v>
      </c>
      <c r="I94" s="13" t="s">
        <v>147</v>
      </c>
      <c r="J94" s="14" t="s">
        <v>355</v>
      </c>
      <c r="K94" s="15" t="s">
        <v>356</v>
      </c>
      <c r="L94" s="15" t="s">
        <v>357</v>
      </c>
      <c r="M94" s="15" t="s">
        <v>358</v>
      </c>
      <c r="N94" s="15" t="s">
        <v>359</v>
      </c>
      <c r="O94" s="15" t="s">
        <v>273</v>
      </c>
      <c r="P94" s="15" t="s">
        <v>360</v>
      </c>
      <c r="Q94" s="15" t="s">
        <v>33</v>
      </c>
      <c r="R94" s="15" t="s">
        <v>34</v>
      </c>
    </row>
    <row r="95" spans="1:18" x14ac:dyDescent="0.25">
      <c r="A95" s="10" t="s">
        <v>361</v>
      </c>
      <c r="B95" s="11" t="s">
        <v>362</v>
      </c>
      <c r="C95" s="11"/>
      <c r="D95" s="11"/>
      <c r="E95" s="12" t="s">
        <v>226</v>
      </c>
      <c r="F95" s="12"/>
      <c r="G95" s="13">
        <v>2.5</v>
      </c>
      <c r="H95" s="13">
        <v>5.2</v>
      </c>
      <c r="I95" s="13" t="s">
        <v>363</v>
      </c>
      <c r="J95" s="14" t="s">
        <v>364</v>
      </c>
      <c r="K95" s="15" t="s">
        <v>365</v>
      </c>
      <c r="L95" s="15" t="s">
        <v>366</v>
      </c>
      <c r="M95" s="15" t="s">
        <v>367</v>
      </c>
      <c r="N95" s="15" t="s">
        <v>368</v>
      </c>
      <c r="O95" s="15" t="s">
        <v>369</v>
      </c>
      <c r="P95" s="15" t="s">
        <v>370</v>
      </c>
      <c r="Q95" s="15" t="s">
        <v>261</v>
      </c>
      <c r="R95" s="15" t="s">
        <v>371</v>
      </c>
    </row>
    <row r="96" spans="1:18" x14ac:dyDescent="0.25">
      <c r="A96" s="10" t="s">
        <v>107</v>
      </c>
      <c r="B96" s="11" t="s">
        <v>372</v>
      </c>
      <c r="C96" s="11"/>
      <c r="D96" s="11"/>
      <c r="E96" s="12">
        <v>100</v>
      </c>
      <c r="F96" s="12"/>
      <c r="G96" s="13">
        <v>15.01</v>
      </c>
      <c r="H96" s="13">
        <v>9.65</v>
      </c>
      <c r="I96" s="13">
        <v>12.12</v>
      </c>
      <c r="J96" s="14">
        <v>155</v>
      </c>
      <c r="K96" s="15" t="s">
        <v>373</v>
      </c>
      <c r="L96" s="15" t="s">
        <v>374</v>
      </c>
      <c r="M96" s="15" t="s">
        <v>375</v>
      </c>
      <c r="N96" s="15" t="s">
        <v>376</v>
      </c>
      <c r="O96" s="15" t="s">
        <v>157</v>
      </c>
      <c r="P96" s="15" t="s">
        <v>377</v>
      </c>
      <c r="Q96" s="15" t="s">
        <v>377</v>
      </c>
      <c r="R96" s="15" t="s">
        <v>378</v>
      </c>
    </row>
    <row r="97" spans="1:18" x14ac:dyDescent="0.25">
      <c r="A97" s="10" t="s">
        <v>29</v>
      </c>
      <c r="B97" s="11" t="s">
        <v>379</v>
      </c>
      <c r="C97" s="11"/>
      <c r="D97" s="11"/>
      <c r="E97" s="12">
        <v>150</v>
      </c>
      <c r="F97" s="12"/>
      <c r="G97" s="13" t="s">
        <v>24</v>
      </c>
      <c r="H97" s="13">
        <v>9.42</v>
      </c>
      <c r="I97" s="13" t="s">
        <v>380</v>
      </c>
      <c r="J97" s="14" t="s">
        <v>381</v>
      </c>
      <c r="K97" s="15" t="s">
        <v>382</v>
      </c>
      <c r="L97" s="15" t="s">
        <v>383</v>
      </c>
      <c r="M97" s="15" t="s">
        <v>29</v>
      </c>
      <c r="N97" s="15" t="s">
        <v>384</v>
      </c>
      <c r="O97" s="15" t="s">
        <v>385</v>
      </c>
      <c r="P97" s="15" t="s">
        <v>386</v>
      </c>
      <c r="Q97" s="15" t="s">
        <v>262</v>
      </c>
      <c r="R97" s="15" t="s">
        <v>387</v>
      </c>
    </row>
    <row r="98" spans="1:18" x14ac:dyDescent="0.25">
      <c r="A98" s="10" t="s">
        <v>263</v>
      </c>
      <c r="B98" s="11" t="s">
        <v>388</v>
      </c>
      <c r="C98" s="11"/>
      <c r="D98" s="11"/>
      <c r="E98" s="12" t="s">
        <v>79</v>
      </c>
      <c r="F98" s="12"/>
      <c r="G98" s="13" t="s">
        <v>389</v>
      </c>
      <c r="H98" s="13">
        <v>0</v>
      </c>
      <c r="I98" s="13">
        <v>10.56</v>
      </c>
      <c r="J98" s="14">
        <v>43</v>
      </c>
      <c r="K98" s="15" t="s">
        <v>38</v>
      </c>
      <c r="L98" s="15" t="s">
        <v>54</v>
      </c>
      <c r="M98" s="15" t="s">
        <v>122</v>
      </c>
      <c r="N98" s="15" t="s">
        <v>266</v>
      </c>
      <c r="O98" s="15" t="s">
        <v>75</v>
      </c>
      <c r="P98" s="15" t="s">
        <v>148</v>
      </c>
      <c r="Q98" s="15" t="s">
        <v>129</v>
      </c>
      <c r="R98" s="15" t="s">
        <v>173</v>
      </c>
    </row>
    <row r="99" spans="1:18" x14ac:dyDescent="0.25">
      <c r="A99" s="10" t="s">
        <v>80</v>
      </c>
      <c r="B99" s="11" t="s">
        <v>81</v>
      </c>
      <c r="C99" s="11"/>
      <c r="D99" s="11"/>
      <c r="E99" s="12" t="s">
        <v>37</v>
      </c>
      <c r="F99" s="12"/>
      <c r="G99" s="13" t="s">
        <v>82</v>
      </c>
      <c r="H99" s="13" t="s">
        <v>83</v>
      </c>
      <c r="I99" s="13" t="s">
        <v>58</v>
      </c>
      <c r="J99" s="14" t="s">
        <v>84</v>
      </c>
      <c r="K99" s="15" t="s">
        <v>85</v>
      </c>
      <c r="L99" s="15" t="s">
        <v>86</v>
      </c>
      <c r="M99" s="15" t="s">
        <v>29</v>
      </c>
      <c r="N99" s="15" t="s">
        <v>87</v>
      </c>
      <c r="O99" s="15" t="s">
        <v>29</v>
      </c>
      <c r="P99" s="15" t="s">
        <v>88</v>
      </c>
      <c r="Q99" s="15" t="s">
        <v>89</v>
      </c>
      <c r="R99" s="15" t="s">
        <v>29</v>
      </c>
    </row>
    <row r="100" spans="1:18" x14ac:dyDescent="0.25">
      <c r="A100" s="25" t="s">
        <v>90</v>
      </c>
      <c r="B100" s="25"/>
      <c r="C100" s="25"/>
      <c r="D100" s="25"/>
      <c r="E100" s="17">
        <v>783</v>
      </c>
      <c r="F100" s="17"/>
      <c r="G100" s="18">
        <f t="shared" ref="G100:R100" si="9">G94+G95+G96+G97+G98+G99</f>
        <v>27.71</v>
      </c>
      <c r="H100" s="18">
        <f t="shared" si="9"/>
        <v>27.870000000000005</v>
      </c>
      <c r="I100" s="18">
        <f t="shared" si="9"/>
        <v>100.48</v>
      </c>
      <c r="J100" s="18">
        <f t="shared" si="9"/>
        <v>799.2</v>
      </c>
      <c r="K100" s="18">
        <f t="shared" si="9"/>
        <v>103.43599999999999</v>
      </c>
      <c r="L100" s="18">
        <f t="shared" si="9"/>
        <v>197.208</v>
      </c>
      <c r="M100" s="18">
        <f t="shared" si="9"/>
        <v>253.11799999999999</v>
      </c>
      <c r="N100" s="18">
        <f t="shared" si="9"/>
        <v>6.6950000000000003</v>
      </c>
      <c r="O100" s="18">
        <f t="shared" si="9"/>
        <v>7.6690000000000005</v>
      </c>
      <c r="P100" s="18">
        <f t="shared" si="9"/>
        <v>0.71499999999999997</v>
      </c>
      <c r="Q100" s="18">
        <f t="shared" si="9"/>
        <v>0.92200000000000004</v>
      </c>
      <c r="R100" s="18">
        <f t="shared" si="9"/>
        <v>84.444000000000003</v>
      </c>
    </row>
    <row r="103" spans="1:18" ht="15.75" x14ac:dyDescent="0.25">
      <c r="B103" s="3" t="s">
        <v>390</v>
      </c>
    </row>
    <row r="104" spans="1:18" x14ac:dyDescent="0.25">
      <c r="A104" s="26" t="s">
        <v>2</v>
      </c>
      <c r="B104" s="27" t="s">
        <v>3</v>
      </c>
      <c r="C104" s="27"/>
      <c r="D104" s="27"/>
      <c r="E104" s="27" t="s">
        <v>4</v>
      </c>
      <c r="F104" s="27"/>
      <c r="G104" s="27" t="s">
        <v>5</v>
      </c>
      <c r="H104" s="27" t="s">
        <v>6</v>
      </c>
      <c r="I104" s="27" t="s">
        <v>7</v>
      </c>
      <c r="J104" s="27" t="s">
        <v>8</v>
      </c>
      <c r="K104" s="28" t="s">
        <v>9</v>
      </c>
      <c r="L104" s="28"/>
      <c r="M104" s="28"/>
      <c r="N104" s="28"/>
      <c r="O104" s="28" t="s">
        <v>10</v>
      </c>
      <c r="P104" s="28"/>
      <c r="Q104" s="28"/>
      <c r="R104" s="28"/>
    </row>
    <row r="105" spans="1:18" x14ac:dyDescent="0.25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9" t="s">
        <v>11</v>
      </c>
      <c r="L105" s="29" t="s">
        <v>12</v>
      </c>
      <c r="M105" s="29" t="s">
        <v>13</v>
      </c>
      <c r="N105" s="29" t="s">
        <v>14</v>
      </c>
      <c r="O105" s="29" t="s">
        <v>15</v>
      </c>
      <c r="P105" s="29" t="s">
        <v>16</v>
      </c>
      <c r="Q105" s="29" t="s">
        <v>17</v>
      </c>
      <c r="R105" s="29" t="s">
        <v>18</v>
      </c>
    </row>
    <row r="106" spans="1:18" ht="18.75" x14ac:dyDescent="0.25">
      <c r="A106" s="30"/>
      <c r="B106" s="31" t="s">
        <v>19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x14ac:dyDescent="0.25">
      <c r="A107" s="10" t="s">
        <v>194</v>
      </c>
      <c r="B107" s="11" t="s">
        <v>195</v>
      </c>
      <c r="C107" s="11"/>
      <c r="D107" s="11"/>
      <c r="E107" s="12" t="s">
        <v>196</v>
      </c>
      <c r="F107" s="12"/>
      <c r="G107" s="13">
        <v>8.23</v>
      </c>
      <c r="H107" s="13">
        <v>12.7</v>
      </c>
      <c r="I107" s="13" t="s">
        <v>197</v>
      </c>
      <c r="J107" s="14" t="s">
        <v>198</v>
      </c>
      <c r="K107" s="15" t="s">
        <v>199</v>
      </c>
      <c r="L107" s="15" t="s">
        <v>29</v>
      </c>
      <c r="M107" s="15" t="s">
        <v>200</v>
      </c>
      <c r="N107" s="15" t="s">
        <v>201</v>
      </c>
      <c r="O107" s="15" t="s">
        <v>202</v>
      </c>
      <c r="P107" s="15" t="s">
        <v>203</v>
      </c>
      <c r="Q107" s="15" t="s">
        <v>204</v>
      </c>
      <c r="R107" s="15" t="s">
        <v>205</v>
      </c>
    </row>
    <row r="108" spans="1:18" x14ac:dyDescent="0.25">
      <c r="A108" s="10" t="s">
        <v>77</v>
      </c>
      <c r="B108" s="11" t="s">
        <v>78</v>
      </c>
      <c r="C108" s="11"/>
      <c r="D108" s="11"/>
      <c r="E108" s="12" t="s">
        <v>79</v>
      </c>
      <c r="F108" s="12"/>
      <c r="G108" s="13">
        <v>0.01</v>
      </c>
      <c r="H108" s="13" t="s">
        <v>29</v>
      </c>
      <c r="I108" s="13">
        <v>0.04</v>
      </c>
      <c r="J108" s="14">
        <v>1</v>
      </c>
      <c r="K108" s="15">
        <v>0.05</v>
      </c>
      <c r="L108" s="15">
        <v>0</v>
      </c>
      <c r="M108" s="15">
        <v>0</v>
      </c>
      <c r="N108" s="15">
        <v>0.01</v>
      </c>
      <c r="O108" s="15">
        <v>0</v>
      </c>
      <c r="P108" s="15">
        <v>0</v>
      </c>
      <c r="Q108" s="15">
        <v>0</v>
      </c>
      <c r="R108" s="15">
        <v>0</v>
      </c>
    </row>
    <row r="109" spans="1:18" x14ac:dyDescent="0.25">
      <c r="A109" s="10" t="s">
        <v>80</v>
      </c>
      <c r="B109" s="11" t="s">
        <v>81</v>
      </c>
      <c r="C109" s="11"/>
      <c r="D109" s="11"/>
      <c r="E109" s="12" t="s">
        <v>37</v>
      </c>
      <c r="F109" s="12"/>
      <c r="G109" s="13" t="s">
        <v>82</v>
      </c>
      <c r="H109" s="13" t="s">
        <v>83</v>
      </c>
      <c r="I109" s="13" t="s">
        <v>58</v>
      </c>
      <c r="J109" s="14" t="s">
        <v>84</v>
      </c>
      <c r="K109" s="15" t="s">
        <v>85</v>
      </c>
      <c r="L109" s="15" t="s">
        <v>86</v>
      </c>
      <c r="M109" s="15" t="s">
        <v>29</v>
      </c>
      <c r="N109" s="15" t="s">
        <v>87</v>
      </c>
      <c r="O109" s="15" t="s">
        <v>29</v>
      </c>
      <c r="P109" s="15" t="s">
        <v>88</v>
      </c>
      <c r="Q109" s="15" t="s">
        <v>89</v>
      </c>
      <c r="R109" s="15" t="s">
        <v>29</v>
      </c>
    </row>
    <row r="110" spans="1:18" x14ac:dyDescent="0.25">
      <c r="A110" s="10" t="s">
        <v>391</v>
      </c>
      <c r="B110" s="11" t="s">
        <v>392</v>
      </c>
      <c r="C110" s="11"/>
      <c r="D110" s="11"/>
      <c r="E110" s="12" t="s">
        <v>393</v>
      </c>
      <c r="F110" s="12"/>
      <c r="G110" s="13" t="s">
        <v>228</v>
      </c>
      <c r="H110" s="13" t="s">
        <v>38</v>
      </c>
      <c r="I110" s="13" t="s">
        <v>29</v>
      </c>
      <c r="J110" s="14" t="s">
        <v>394</v>
      </c>
      <c r="K110" s="15" t="s">
        <v>395</v>
      </c>
      <c r="L110" s="15" t="s">
        <v>396</v>
      </c>
      <c r="M110" s="15" t="s">
        <v>397</v>
      </c>
      <c r="N110" s="15" t="s">
        <v>398</v>
      </c>
      <c r="O110" s="15" t="s">
        <v>399</v>
      </c>
      <c r="P110" s="15" t="s">
        <v>400</v>
      </c>
      <c r="Q110" s="15" t="s">
        <v>401</v>
      </c>
      <c r="R110" s="15" t="s">
        <v>398</v>
      </c>
    </row>
    <row r="111" spans="1:18" x14ac:dyDescent="0.25">
      <c r="A111" s="25" t="s">
        <v>90</v>
      </c>
      <c r="B111" s="25"/>
      <c r="C111" s="25"/>
      <c r="D111" s="25"/>
      <c r="E111" s="17" t="s">
        <v>352</v>
      </c>
      <c r="F111" s="17"/>
      <c r="G111" s="18" t="s">
        <v>402</v>
      </c>
      <c r="H111" s="18" t="s">
        <v>403</v>
      </c>
      <c r="I111" s="18" t="s">
        <v>404</v>
      </c>
      <c r="J111" s="18" t="s">
        <v>405</v>
      </c>
      <c r="K111" s="18" t="s">
        <v>406</v>
      </c>
      <c r="L111" s="18" t="s">
        <v>407</v>
      </c>
      <c r="M111" s="18" t="s">
        <v>408</v>
      </c>
      <c r="N111" s="18" t="s">
        <v>409</v>
      </c>
      <c r="O111" s="18" t="s">
        <v>410</v>
      </c>
      <c r="P111" s="18" t="s">
        <v>411</v>
      </c>
      <c r="Q111" s="18" t="s">
        <v>412</v>
      </c>
      <c r="R111" s="18" t="s">
        <v>413</v>
      </c>
    </row>
    <row r="112" spans="1:18" ht="18.75" x14ac:dyDescent="0.25">
      <c r="A112" s="30"/>
      <c r="B112" s="31" t="s">
        <v>92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x14ac:dyDescent="0.25">
      <c r="A113" s="10" t="s">
        <v>414</v>
      </c>
      <c r="B113" s="11" t="s">
        <v>415</v>
      </c>
      <c r="C113" s="11"/>
      <c r="D113" s="11"/>
      <c r="E113" s="12" t="s">
        <v>22</v>
      </c>
      <c r="F113" s="12"/>
      <c r="G113" s="13" t="s">
        <v>120</v>
      </c>
      <c r="H113" s="13" t="s">
        <v>121</v>
      </c>
      <c r="I113" s="13" t="s">
        <v>416</v>
      </c>
      <c r="J113" s="14" t="s">
        <v>417</v>
      </c>
      <c r="K113" s="15" t="s">
        <v>145</v>
      </c>
      <c r="L113" s="15" t="s">
        <v>145</v>
      </c>
      <c r="M113" s="15" t="s">
        <v>29</v>
      </c>
      <c r="N113" s="15" t="s">
        <v>418</v>
      </c>
      <c r="O113" s="15" t="s">
        <v>221</v>
      </c>
      <c r="P113" s="15" t="s">
        <v>419</v>
      </c>
      <c r="Q113" s="15" t="s">
        <v>306</v>
      </c>
      <c r="R113" s="15" t="s">
        <v>420</v>
      </c>
    </row>
    <row r="114" spans="1:18" x14ac:dyDescent="0.25">
      <c r="A114" s="10" t="s">
        <v>170</v>
      </c>
      <c r="B114" s="11" t="s">
        <v>171</v>
      </c>
      <c r="C114" s="11"/>
      <c r="D114" s="11"/>
      <c r="E114" s="12" t="s">
        <v>172</v>
      </c>
      <c r="F114" s="12"/>
      <c r="G114" s="13">
        <v>3.23</v>
      </c>
      <c r="H114" s="13">
        <v>6.53</v>
      </c>
      <c r="I114" s="13">
        <v>16.91</v>
      </c>
      <c r="J114" s="14">
        <v>147</v>
      </c>
      <c r="K114" s="15">
        <v>18.010000000000002</v>
      </c>
      <c r="L114" s="15">
        <v>23.07</v>
      </c>
      <c r="M114" s="15">
        <v>108.6</v>
      </c>
      <c r="N114" s="15">
        <v>1.95</v>
      </c>
      <c r="O114" s="15">
        <v>7.0000000000000007E-2</v>
      </c>
      <c r="P114" s="15">
        <v>0.14000000000000001</v>
      </c>
      <c r="Q114" s="15">
        <v>0.14000000000000001</v>
      </c>
      <c r="R114" s="15">
        <v>13.36</v>
      </c>
    </row>
    <row r="115" spans="1:18" x14ac:dyDescent="0.25">
      <c r="A115" s="10" t="s">
        <v>29</v>
      </c>
      <c r="B115" s="11" t="s">
        <v>421</v>
      </c>
      <c r="C115" s="11"/>
      <c r="D115" s="11"/>
      <c r="E115" s="12" t="s">
        <v>422</v>
      </c>
      <c r="F115" s="12"/>
      <c r="G115" s="13">
        <v>13.5</v>
      </c>
      <c r="H115" s="13" t="s">
        <v>423</v>
      </c>
      <c r="I115" s="13">
        <v>17.100000000000001</v>
      </c>
      <c r="J115" s="14" t="s">
        <v>424</v>
      </c>
      <c r="K115" s="15" t="s">
        <v>425</v>
      </c>
      <c r="L115" s="15" t="s">
        <v>426</v>
      </c>
      <c r="M115" s="15" t="s">
        <v>427</v>
      </c>
      <c r="N115" s="15" t="s">
        <v>428</v>
      </c>
      <c r="O115" s="15" t="s">
        <v>429</v>
      </c>
      <c r="P115" s="15" t="s">
        <v>399</v>
      </c>
      <c r="Q115" s="15" t="s">
        <v>430</v>
      </c>
      <c r="R115" s="15" t="s">
        <v>431</v>
      </c>
    </row>
    <row r="116" spans="1:18" x14ac:dyDescent="0.25">
      <c r="A116" s="10" t="s">
        <v>432</v>
      </c>
      <c r="B116" s="11" t="s">
        <v>433</v>
      </c>
      <c r="C116" s="11"/>
      <c r="D116" s="11"/>
      <c r="E116" s="12" t="s">
        <v>52</v>
      </c>
      <c r="F116" s="12"/>
      <c r="G116" s="13" t="s">
        <v>434</v>
      </c>
      <c r="H116" s="13" t="s">
        <v>134</v>
      </c>
      <c r="I116" s="13" t="s">
        <v>435</v>
      </c>
      <c r="J116" s="14">
        <v>125.1</v>
      </c>
      <c r="K116" s="15" t="s">
        <v>436</v>
      </c>
      <c r="L116" s="15" t="s">
        <v>437</v>
      </c>
      <c r="M116" s="15" t="s">
        <v>438</v>
      </c>
      <c r="N116" s="15" t="s">
        <v>439</v>
      </c>
      <c r="O116" s="15" t="s">
        <v>440</v>
      </c>
      <c r="P116" s="15" t="s">
        <v>441</v>
      </c>
      <c r="Q116" s="15" t="s">
        <v>442</v>
      </c>
      <c r="R116" s="15" t="s">
        <v>443</v>
      </c>
    </row>
    <row r="117" spans="1:18" x14ac:dyDescent="0.25">
      <c r="A117" s="10" t="s">
        <v>142</v>
      </c>
      <c r="B117" s="11" t="s">
        <v>143</v>
      </c>
      <c r="C117" s="11"/>
      <c r="D117" s="11"/>
      <c r="E117" s="12" t="s">
        <v>79</v>
      </c>
      <c r="F117" s="12"/>
      <c r="G117" s="13" t="s">
        <v>144</v>
      </c>
      <c r="H117" s="13" t="s">
        <v>29</v>
      </c>
      <c r="I117" s="13" t="s">
        <v>145</v>
      </c>
      <c r="J117" s="14" t="s">
        <v>146</v>
      </c>
      <c r="K117" s="15" t="s">
        <v>145</v>
      </c>
      <c r="L117" s="15" t="s">
        <v>29</v>
      </c>
      <c r="M117" s="15" t="s">
        <v>29</v>
      </c>
      <c r="N117" s="15" t="s">
        <v>147</v>
      </c>
      <c r="O117" s="15" t="s">
        <v>29</v>
      </c>
      <c r="P117" s="15" t="s">
        <v>148</v>
      </c>
      <c r="Q117" s="15" t="s">
        <v>149</v>
      </c>
      <c r="R117" s="15" t="s">
        <v>79</v>
      </c>
    </row>
    <row r="118" spans="1:18" x14ac:dyDescent="0.25">
      <c r="A118" s="10" t="s">
        <v>80</v>
      </c>
      <c r="B118" s="11" t="s">
        <v>81</v>
      </c>
      <c r="C118" s="11"/>
      <c r="D118" s="11"/>
      <c r="E118" s="12" t="s">
        <v>37</v>
      </c>
      <c r="F118" s="12"/>
      <c r="G118" s="13" t="s">
        <v>82</v>
      </c>
      <c r="H118" s="13" t="s">
        <v>83</v>
      </c>
      <c r="I118" s="13" t="s">
        <v>58</v>
      </c>
      <c r="J118" s="14" t="s">
        <v>84</v>
      </c>
      <c r="K118" s="15" t="s">
        <v>85</v>
      </c>
      <c r="L118" s="15" t="s">
        <v>86</v>
      </c>
      <c r="M118" s="15" t="s">
        <v>29</v>
      </c>
      <c r="N118" s="15" t="s">
        <v>87</v>
      </c>
      <c r="O118" s="15" t="s">
        <v>29</v>
      </c>
      <c r="P118" s="15" t="s">
        <v>88</v>
      </c>
      <c r="Q118" s="15" t="s">
        <v>89</v>
      </c>
      <c r="R118" s="15" t="s">
        <v>29</v>
      </c>
    </row>
    <row r="119" spans="1:18" x14ac:dyDescent="0.25">
      <c r="A119" s="25" t="s">
        <v>90</v>
      </c>
      <c r="B119" s="25"/>
      <c r="C119" s="25"/>
      <c r="D119" s="25"/>
      <c r="E119" s="17" t="s">
        <v>192</v>
      </c>
      <c r="F119" s="17"/>
      <c r="G119" s="18">
        <f t="shared" ref="G119:R119" si="10">G113+G114+G115+G116+G117+G118</f>
        <v>26.830000000000002</v>
      </c>
      <c r="H119" s="18">
        <f t="shared" si="10"/>
        <v>24.130000000000003</v>
      </c>
      <c r="I119" s="18">
        <f t="shared" si="10"/>
        <v>98.610000000000014</v>
      </c>
      <c r="J119" s="18">
        <f t="shared" si="10"/>
        <v>746.7</v>
      </c>
      <c r="K119" s="18">
        <f t="shared" si="10"/>
        <v>188.667</v>
      </c>
      <c r="L119" s="18">
        <f t="shared" si="10"/>
        <v>123.798</v>
      </c>
      <c r="M119" s="18">
        <f t="shared" si="10"/>
        <v>327.13799999999998</v>
      </c>
      <c r="N119" s="18">
        <f t="shared" si="10"/>
        <v>12.284000000000001</v>
      </c>
      <c r="O119" s="18">
        <f t="shared" si="10"/>
        <v>28.222000000000001</v>
      </c>
      <c r="P119" s="18">
        <f t="shared" si="10"/>
        <v>0.51</v>
      </c>
      <c r="Q119" s="18">
        <f t="shared" si="10"/>
        <v>0.58000000000000007</v>
      </c>
      <c r="R119" s="18">
        <f t="shared" si="10"/>
        <v>320.31200000000001</v>
      </c>
    </row>
    <row r="122" spans="1:18" ht="15.75" x14ac:dyDescent="0.25">
      <c r="B122" s="3" t="s">
        <v>444</v>
      </c>
    </row>
    <row r="123" spans="1:18" x14ac:dyDescent="0.25">
      <c r="A123" s="26" t="s">
        <v>2</v>
      </c>
      <c r="B123" s="27" t="s">
        <v>3</v>
      </c>
      <c r="C123" s="27"/>
      <c r="D123" s="27"/>
      <c r="E123" s="27" t="s">
        <v>4</v>
      </c>
      <c r="F123" s="27"/>
      <c r="G123" s="27" t="s">
        <v>5</v>
      </c>
      <c r="H123" s="27" t="s">
        <v>6</v>
      </c>
      <c r="I123" s="27" t="s">
        <v>7</v>
      </c>
      <c r="J123" s="27" t="s">
        <v>8</v>
      </c>
      <c r="K123" s="28" t="s">
        <v>9</v>
      </c>
      <c r="L123" s="28"/>
      <c r="M123" s="28"/>
      <c r="N123" s="28"/>
      <c r="O123" s="28" t="s">
        <v>10</v>
      </c>
      <c r="P123" s="28"/>
      <c r="Q123" s="28"/>
      <c r="R123" s="28"/>
    </row>
    <row r="124" spans="1:18" x14ac:dyDescent="0.25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9" t="s">
        <v>11</v>
      </c>
      <c r="L124" s="29" t="s">
        <v>12</v>
      </c>
      <c r="M124" s="29" t="s">
        <v>13</v>
      </c>
      <c r="N124" s="29" t="s">
        <v>14</v>
      </c>
      <c r="O124" s="29" t="s">
        <v>15</v>
      </c>
      <c r="P124" s="29" t="s">
        <v>16</v>
      </c>
      <c r="Q124" s="29" t="s">
        <v>17</v>
      </c>
      <c r="R124" s="29" t="s">
        <v>18</v>
      </c>
    </row>
    <row r="125" spans="1:18" ht="18.75" x14ac:dyDescent="0.25">
      <c r="A125" s="30"/>
      <c r="B125" s="31" t="s">
        <v>19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x14ac:dyDescent="0.25">
      <c r="A126" s="10" t="s">
        <v>353</v>
      </c>
      <c r="B126" s="11" t="s">
        <v>445</v>
      </c>
      <c r="C126" s="11"/>
      <c r="D126" s="11"/>
      <c r="E126" s="12">
        <v>100</v>
      </c>
      <c r="F126" s="12"/>
      <c r="G126" s="13" t="s">
        <v>446</v>
      </c>
      <c r="H126" s="13" t="s">
        <v>447</v>
      </c>
      <c r="I126" s="13" t="s">
        <v>448</v>
      </c>
      <c r="J126" s="14" t="s">
        <v>449</v>
      </c>
      <c r="K126" s="15" t="s">
        <v>450</v>
      </c>
      <c r="L126" s="15" t="s">
        <v>451</v>
      </c>
      <c r="M126" s="15" t="s">
        <v>452</v>
      </c>
      <c r="N126" s="15" t="s">
        <v>453</v>
      </c>
      <c r="O126" s="15" t="s">
        <v>128</v>
      </c>
      <c r="P126" s="15" t="s">
        <v>454</v>
      </c>
      <c r="Q126" s="15" t="s">
        <v>455</v>
      </c>
      <c r="R126" s="15" t="s">
        <v>456</v>
      </c>
    </row>
    <row r="127" spans="1:18" x14ac:dyDescent="0.25">
      <c r="A127" s="10" t="s">
        <v>173</v>
      </c>
      <c r="B127" s="11" t="s">
        <v>174</v>
      </c>
      <c r="C127" s="11"/>
      <c r="D127" s="11"/>
      <c r="E127" s="12" t="s">
        <v>175</v>
      </c>
      <c r="F127" s="12"/>
      <c r="G127" s="13" t="s">
        <v>176</v>
      </c>
      <c r="H127" s="13">
        <v>6.7</v>
      </c>
      <c r="I127" s="13">
        <v>25.37</v>
      </c>
      <c r="J127" s="14" t="s">
        <v>177</v>
      </c>
      <c r="K127" s="15" t="s">
        <v>178</v>
      </c>
      <c r="L127" s="15" t="s">
        <v>179</v>
      </c>
      <c r="M127" s="15" t="s">
        <v>180</v>
      </c>
      <c r="N127" s="15" t="s">
        <v>181</v>
      </c>
      <c r="O127" s="15" t="s">
        <v>182</v>
      </c>
      <c r="P127" s="15" t="s">
        <v>61</v>
      </c>
      <c r="Q127" s="15" t="s">
        <v>183</v>
      </c>
      <c r="R127" s="15" t="s">
        <v>184</v>
      </c>
    </row>
    <row r="128" spans="1:18" x14ac:dyDescent="0.25">
      <c r="A128" s="10" t="s">
        <v>77</v>
      </c>
      <c r="B128" s="11" t="s">
        <v>78</v>
      </c>
      <c r="C128" s="11"/>
      <c r="D128" s="11"/>
      <c r="E128" s="12" t="s">
        <v>79</v>
      </c>
      <c r="F128" s="12"/>
      <c r="G128" s="13">
        <v>0.01</v>
      </c>
      <c r="H128" s="13" t="s">
        <v>29</v>
      </c>
      <c r="I128" s="13">
        <v>0.04</v>
      </c>
      <c r="J128" s="14">
        <v>1</v>
      </c>
      <c r="K128" s="15">
        <v>0.05</v>
      </c>
      <c r="L128" s="15">
        <v>0</v>
      </c>
      <c r="M128" s="15">
        <v>0</v>
      </c>
      <c r="N128" s="15">
        <v>0.01</v>
      </c>
      <c r="O128" s="15">
        <v>0</v>
      </c>
      <c r="P128" s="15">
        <v>0</v>
      </c>
      <c r="Q128" s="15">
        <v>0</v>
      </c>
      <c r="R128" s="15">
        <v>0</v>
      </c>
    </row>
    <row r="129" spans="1:18" x14ac:dyDescent="0.25">
      <c r="A129" s="10" t="s">
        <v>80</v>
      </c>
      <c r="B129" s="11" t="s">
        <v>81</v>
      </c>
      <c r="C129" s="11"/>
      <c r="D129" s="11"/>
      <c r="E129" s="12" t="s">
        <v>37</v>
      </c>
      <c r="F129" s="12"/>
      <c r="G129" s="13" t="s">
        <v>82</v>
      </c>
      <c r="H129" s="13" t="s">
        <v>83</v>
      </c>
      <c r="I129" s="13" t="s">
        <v>58</v>
      </c>
      <c r="J129" s="14" t="s">
        <v>84</v>
      </c>
      <c r="K129" s="15" t="s">
        <v>85</v>
      </c>
      <c r="L129" s="15" t="s">
        <v>86</v>
      </c>
      <c r="M129" s="15" t="s">
        <v>29</v>
      </c>
      <c r="N129" s="15" t="s">
        <v>87</v>
      </c>
      <c r="O129" s="15" t="s">
        <v>29</v>
      </c>
      <c r="P129" s="15" t="s">
        <v>88</v>
      </c>
      <c r="Q129" s="15" t="s">
        <v>89</v>
      </c>
      <c r="R129" s="15" t="s">
        <v>29</v>
      </c>
    </row>
    <row r="130" spans="1:18" x14ac:dyDescent="0.25">
      <c r="A130" s="25" t="s">
        <v>90</v>
      </c>
      <c r="B130" s="25"/>
      <c r="C130" s="25"/>
      <c r="D130" s="25"/>
      <c r="E130" s="17">
        <v>530</v>
      </c>
      <c r="F130" s="17"/>
      <c r="G130" s="18">
        <f t="shared" ref="G130:R130" si="11">G126+G127+G128+G129</f>
        <v>19.91</v>
      </c>
      <c r="H130" s="18">
        <f t="shared" si="11"/>
        <v>15.9</v>
      </c>
      <c r="I130" s="18">
        <f t="shared" si="11"/>
        <v>69.81</v>
      </c>
      <c r="J130" s="18">
        <f t="shared" si="11"/>
        <v>559.20000000000005</v>
      </c>
      <c r="K130" s="18">
        <f t="shared" si="11"/>
        <v>67.369</v>
      </c>
      <c r="L130" s="18">
        <f t="shared" si="11"/>
        <v>74.086999999999989</v>
      </c>
      <c r="M130" s="18">
        <f t="shared" si="11"/>
        <v>143.97200000000001</v>
      </c>
      <c r="N130" s="18">
        <f t="shared" si="11"/>
        <v>4.8059999999999992</v>
      </c>
      <c r="O130" s="18">
        <f t="shared" si="11"/>
        <v>3.4609999999999999</v>
      </c>
      <c r="P130" s="18">
        <f t="shared" si="11"/>
        <v>0.317</v>
      </c>
      <c r="Q130" s="18">
        <f t="shared" si="11"/>
        <v>0.24600000000000002</v>
      </c>
      <c r="R130" s="18">
        <f t="shared" si="11"/>
        <v>34.483999999999995</v>
      </c>
    </row>
    <row r="131" spans="1:18" ht="18.75" x14ac:dyDescent="0.25">
      <c r="A131" s="30"/>
      <c r="B131" s="31" t="s">
        <v>92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x14ac:dyDescent="0.25">
      <c r="A132" s="10" t="s">
        <v>218</v>
      </c>
      <c r="B132" s="11" t="s">
        <v>457</v>
      </c>
      <c r="C132" s="11"/>
      <c r="D132" s="11"/>
      <c r="E132" s="12" t="s">
        <v>213</v>
      </c>
      <c r="F132" s="12"/>
      <c r="G132" s="13" t="s">
        <v>144</v>
      </c>
      <c r="H132" s="13" t="s">
        <v>458</v>
      </c>
      <c r="I132" s="13" t="s">
        <v>459</v>
      </c>
      <c r="J132" s="14" t="s">
        <v>460</v>
      </c>
      <c r="K132" s="15" t="s">
        <v>461</v>
      </c>
      <c r="L132" s="15" t="s">
        <v>462</v>
      </c>
      <c r="M132" s="15" t="s">
        <v>29</v>
      </c>
      <c r="N132" s="15" t="s">
        <v>463</v>
      </c>
      <c r="O132" s="15" t="s">
        <v>129</v>
      </c>
      <c r="P132" s="15" t="s">
        <v>315</v>
      </c>
      <c r="Q132" s="15" t="s">
        <v>464</v>
      </c>
      <c r="R132" s="15" t="s">
        <v>465</v>
      </c>
    </row>
    <row r="133" spans="1:18" x14ac:dyDescent="0.25">
      <c r="A133" s="10" t="s">
        <v>318</v>
      </c>
      <c r="B133" s="11" t="s">
        <v>466</v>
      </c>
      <c r="C133" s="11"/>
      <c r="D133" s="11"/>
      <c r="E133" s="12" t="s">
        <v>226</v>
      </c>
      <c r="F133" s="12"/>
      <c r="G133" s="13" t="s">
        <v>467</v>
      </c>
      <c r="H133" s="13" t="s">
        <v>133</v>
      </c>
      <c r="I133" s="13">
        <v>10.49</v>
      </c>
      <c r="J133" s="14" t="s">
        <v>468</v>
      </c>
      <c r="K133" s="15" t="s">
        <v>469</v>
      </c>
      <c r="L133" s="15" t="s">
        <v>470</v>
      </c>
      <c r="M133" s="15" t="s">
        <v>471</v>
      </c>
      <c r="N133" s="15" t="s">
        <v>472</v>
      </c>
      <c r="O133" s="15" t="s">
        <v>473</v>
      </c>
      <c r="P133" s="15" t="s">
        <v>474</v>
      </c>
      <c r="Q133" s="15" t="s">
        <v>475</v>
      </c>
      <c r="R133" s="15" t="s">
        <v>476</v>
      </c>
    </row>
    <row r="134" spans="1:18" x14ac:dyDescent="0.25">
      <c r="A134" s="10" t="s">
        <v>276</v>
      </c>
      <c r="B134" s="11" t="s">
        <v>477</v>
      </c>
      <c r="C134" s="11"/>
      <c r="D134" s="11"/>
      <c r="E134" s="12" t="s">
        <v>478</v>
      </c>
      <c r="F134" s="12"/>
      <c r="G134" s="13">
        <v>13.2</v>
      </c>
      <c r="H134" s="13">
        <v>7.7</v>
      </c>
      <c r="I134" s="13">
        <v>6.1</v>
      </c>
      <c r="J134" s="14">
        <v>156.4</v>
      </c>
      <c r="K134" s="15" t="s">
        <v>282</v>
      </c>
      <c r="L134" s="15" t="s">
        <v>283</v>
      </c>
      <c r="M134" s="15" t="s">
        <v>284</v>
      </c>
      <c r="N134" s="15" t="s">
        <v>285</v>
      </c>
      <c r="O134" s="15" t="s">
        <v>286</v>
      </c>
      <c r="P134" s="15" t="s">
        <v>287</v>
      </c>
      <c r="Q134" s="15" t="s">
        <v>288</v>
      </c>
      <c r="R134" s="15" t="s">
        <v>289</v>
      </c>
    </row>
    <row r="135" spans="1:18" x14ac:dyDescent="0.25">
      <c r="A135" s="10" t="s">
        <v>479</v>
      </c>
      <c r="B135" s="11" t="s">
        <v>480</v>
      </c>
      <c r="C135" s="11"/>
      <c r="D135" s="11"/>
      <c r="E135" s="12" t="s">
        <v>52</v>
      </c>
      <c r="F135" s="12"/>
      <c r="G135" s="13" t="s">
        <v>122</v>
      </c>
      <c r="H135" s="13" t="s">
        <v>304</v>
      </c>
      <c r="I135" s="13">
        <v>13.2</v>
      </c>
      <c r="J135" s="14">
        <v>100</v>
      </c>
      <c r="K135" s="15" t="s">
        <v>481</v>
      </c>
      <c r="L135" s="15" t="s">
        <v>29</v>
      </c>
      <c r="M135" s="15" t="s">
        <v>29</v>
      </c>
      <c r="N135" s="15" t="s">
        <v>482</v>
      </c>
      <c r="O135" s="15" t="s">
        <v>296</v>
      </c>
      <c r="P135" s="15" t="s">
        <v>483</v>
      </c>
      <c r="Q135" s="15" t="s">
        <v>221</v>
      </c>
      <c r="R135" s="15" t="s">
        <v>484</v>
      </c>
    </row>
    <row r="136" spans="1:18" x14ac:dyDescent="0.25">
      <c r="A136" s="10" t="s">
        <v>185</v>
      </c>
      <c r="B136" s="11" t="s">
        <v>186</v>
      </c>
      <c r="C136" s="11"/>
      <c r="D136" s="11"/>
      <c r="E136" s="12" t="s">
        <v>79</v>
      </c>
      <c r="F136" s="12"/>
      <c r="G136" s="13" t="s">
        <v>187</v>
      </c>
      <c r="H136" s="13" t="s">
        <v>121</v>
      </c>
      <c r="I136" s="13">
        <v>13.18</v>
      </c>
      <c r="J136" s="14">
        <v>54</v>
      </c>
      <c r="K136" s="15" t="s">
        <v>188</v>
      </c>
      <c r="L136" s="15" t="s">
        <v>109</v>
      </c>
      <c r="M136" s="15" t="s">
        <v>29</v>
      </c>
      <c r="N136" s="15" t="s">
        <v>189</v>
      </c>
      <c r="O136" s="15" t="s">
        <v>190</v>
      </c>
      <c r="P136" s="15" t="s">
        <v>116</v>
      </c>
      <c r="Q136" s="15" t="s">
        <v>191</v>
      </c>
      <c r="R136" s="15" t="s">
        <v>144</v>
      </c>
    </row>
    <row r="137" spans="1:18" x14ac:dyDescent="0.25">
      <c r="A137" s="10" t="s">
        <v>80</v>
      </c>
      <c r="B137" s="11" t="s">
        <v>81</v>
      </c>
      <c r="C137" s="11"/>
      <c r="D137" s="11"/>
      <c r="E137" s="12" t="s">
        <v>37</v>
      </c>
      <c r="F137" s="12"/>
      <c r="G137" s="13" t="s">
        <v>82</v>
      </c>
      <c r="H137" s="13" t="s">
        <v>83</v>
      </c>
      <c r="I137" s="13" t="s">
        <v>58</v>
      </c>
      <c r="J137" s="14" t="s">
        <v>84</v>
      </c>
      <c r="K137" s="15" t="s">
        <v>85</v>
      </c>
      <c r="L137" s="15" t="s">
        <v>86</v>
      </c>
      <c r="M137" s="15" t="s">
        <v>29</v>
      </c>
      <c r="N137" s="15" t="s">
        <v>87</v>
      </c>
      <c r="O137" s="15" t="s">
        <v>29</v>
      </c>
      <c r="P137" s="15" t="s">
        <v>88</v>
      </c>
      <c r="Q137" s="15" t="s">
        <v>89</v>
      </c>
      <c r="R137" s="15" t="s">
        <v>29</v>
      </c>
    </row>
    <row r="138" spans="1:18" x14ac:dyDescent="0.25">
      <c r="A138" s="25" t="s">
        <v>90</v>
      </c>
      <c r="B138" s="25"/>
      <c r="C138" s="25"/>
      <c r="D138" s="25"/>
      <c r="E138" s="17" t="s">
        <v>485</v>
      </c>
      <c r="F138" s="17"/>
      <c r="G138" s="18">
        <f>G132+G133+G134+G135+G136+G137</f>
        <v>27.2</v>
      </c>
      <c r="H138" s="18">
        <f>H132+H133+H134+H135+H136+H137</f>
        <v>25.1</v>
      </c>
      <c r="I138" s="18">
        <f>I132+I133+I134+I135+I136+I137</f>
        <v>79.87</v>
      </c>
      <c r="J138" s="18">
        <f>J132+J133+J134+J135+J136+J137+100</f>
        <v>760.5</v>
      </c>
      <c r="K138" s="18">
        <f t="shared" ref="K138:R138" si="12">K132+K133+K134+K135+K136+K137</f>
        <v>157.202</v>
      </c>
      <c r="L138" s="18">
        <f t="shared" si="12"/>
        <v>81.64</v>
      </c>
      <c r="M138" s="18">
        <f t="shared" si="12"/>
        <v>124.928</v>
      </c>
      <c r="N138" s="18">
        <f t="shared" si="12"/>
        <v>4.7669999999999995</v>
      </c>
      <c r="O138" s="18">
        <f t="shared" si="12"/>
        <v>39.906999999999996</v>
      </c>
      <c r="P138" s="18">
        <f t="shared" si="12"/>
        <v>0.66900000000000004</v>
      </c>
      <c r="Q138" s="18">
        <f t="shared" si="12"/>
        <v>0.98100000000000009</v>
      </c>
      <c r="R138" s="18">
        <f t="shared" si="12"/>
        <v>37.212999999999994</v>
      </c>
    </row>
    <row r="141" spans="1:18" ht="15.75" x14ac:dyDescent="0.25">
      <c r="B141" s="3" t="s">
        <v>486</v>
      </c>
    </row>
    <row r="142" spans="1:18" x14ac:dyDescent="0.25">
      <c r="A142" s="26" t="s">
        <v>2</v>
      </c>
      <c r="B142" s="27" t="s">
        <v>3</v>
      </c>
      <c r="C142" s="27"/>
      <c r="D142" s="27"/>
      <c r="E142" s="27" t="s">
        <v>4</v>
      </c>
      <c r="F142" s="27"/>
      <c r="G142" s="27" t="s">
        <v>5</v>
      </c>
      <c r="H142" s="27" t="s">
        <v>6</v>
      </c>
      <c r="I142" s="27" t="s">
        <v>7</v>
      </c>
      <c r="J142" s="27" t="s">
        <v>8</v>
      </c>
      <c r="K142" s="28" t="s">
        <v>9</v>
      </c>
      <c r="L142" s="28"/>
      <c r="M142" s="28"/>
      <c r="N142" s="28"/>
      <c r="O142" s="28" t="s">
        <v>10</v>
      </c>
      <c r="P142" s="28"/>
      <c r="Q142" s="28"/>
      <c r="R142" s="28"/>
    </row>
    <row r="143" spans="1:18" x14ac:dyDescent="0.25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9" t="s">
        <v>11</v>
      </c>
      <c r="L143" s="29" t="s">
        <v>12</v>
      </c>
      <c r="M143" s="29" t="s">
        <v>13</v>
      </c>
      <c r="N143" s="29" t="s">
        <v>14</v>
      </c>
      <c r="O143" s="29" t="s">
        <v>15</v>
      </c>
      <c r="P143" s="29" t="s">
        <v>16</v>
      </c>
      <c r="Q143" s="29" t="s">
        <v>17</v>
      </c>
      <c r="R143" s="29" t="s">
        <v>18</v>
      </c>
    </row>
    <row r="144" spans="1:18" ht="18.75" x14ac:dyDescent="0.25">
      <c r="A144" s="30"/>
      <c r="B144" s="31" t="s">
        <v>19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x14ac:dyDescent="0.25">
      <c r="A145" s="10" t="s">
        <v>93</v>
      </c>
      <c r="B145" s="11" t="s">
        <v>94</v>
      </c>
      <c r="C145" s="11"/>
      <c r="D145" s="11"/>
      <c r="E145" s="12">
        <v>20</v>
      </c>
      <c r="F145" s="12"/>
      <c r="G145" s="13">
        <v>0.4</v>
      </c>
      <c r="H145" s="13">
        <v>1.8</v>
      </c>
      <c r="I145" s="13">
        <v>1.7</v>
      </c>
      <c r="J145" s="14">
        <v>24</v>
      </c>
      <c r="K145" s="15">
        <v>8.1999999999999993</v>
      </c>
      <c r="L145" s="15">
        <v>7</v>
      </c>
      <c r="M145" s="15">
        <v>13.4</v>
      </c>
      <c r="N145" s="15">
        <v>1.4</v>
      </c>
      <c r="O145" s="15">
        <v>0</v>
      </c>
      <c r="P145" s="15">
        <v>0</v>
      </c>
      <c r="Q145" s="15">
        <v>0</v>
      </c>
      <c r="R145" s="15">
        <v>1.4</v>
      </c>
    </row>
    <row r="146" spans="1:18" x14ac:dyDescent="0.25">
      <c r="A146" s="10" t="s">
        <v>107</v>
      </c>
      <c r="B146" s="11" t="s">
        <v>108</v>
      </c>
      <c r="C146" s="11"/>
      <c r="D146" s="11"/>
      <c r="E146" s="12">
        <v>50</v>
      </c>
      <c r="F146" s="12"/>
      <c r="G146" s="13">
        <v>7.2</v>
      </c>
      <c r="H146" s="13">
        <v>8.1999999999999993</v>
      </c>
      <c r="I146" s="13">
        <v>1.2</v>
      </c>
      <c r="J146" s="14">
        <v>94</v>
      </c>
      <c r="K146" s="15">
        <v>5.2</v>
      </c>
      <c r="L146" s="15">
        <v>2.5</v>
      </c>
      <c r="M146" s="15">
        <v>3.7</v>
      </c>
      <c r="N146" s="15">
        <v>29.6</v>
      </c>
      <c r="O146" s="15" t="s">
        <v>29</v>
      </c>
      <c r="P146" s="15">
        <v>2.7E-2</v>
      </c>
      <c r="Q146" s="15">
        <v>2.7E-2</v>
      </c>
      <c r="R146" s="15">
        <v>0.8</v>
      </c>
    </row>
    <row r="147" spans="1:18" x14ac:dyDescent="0.25">
      <c r="A147" s="10" t="s">
        <v>109</v>
      </c>
      <c r="B147" s="11" t="s">
        <v>329</v>
      </c>
      <c r="C147" s="11"/>
      <c r="D147" s="11"/>
      <c r="E147" s="12" t="s">
        <v>52</v>
      </c>
      <c r="F147" s="12"/>
      <c r="G147" s="13" t="s">
        <v>134</v>
      </c>
      <c r="H147" s="13" t="s">
        <v>147</v>
      </c>
      <c r="I147" s="13" t="s">
        <v>330</v>
      </c>
      <c r="J147" s="14" t="s">
        <v>331</v>
      </c>
      <c r="K147" s="15" t="s">
        <v>332</v>
      </c>
      <c r="L147" s="15" t="s">
        <v>29</v>
      </c>
      <c r="M147" s="15" t="s">
        <v>29</v>
      </c>
      <c r="N147" s="15" t="s">
        <v>333</v>
      </c>
      <c r="O147" s="15" t="s">
        <v>111</v>
      </c>
      <c r="P147" s="15" t="s">
        <v>334</v>
      </c>
      <c r="Q147" s="15" t="s">
        <v>335</v>
      </c>
      <c r="R147" s="15" t="s">
        <v>29</v>
      </c>
    </row>
    <row r="148" spans="1:18" x14ac:dyDescent="0.25">
      <c r="A148" s="19" t="s">
        <v>114</v>
      </c>
      <c r="B148" s="20" t="s">
        <v>115</v>
      </c>
      <c r="C148" s="20"/>
      <c r="D148" s="20"/>
      <c r="E148" s="21" t="s">
        <v>79</v>
      </c>
      <c r="F148" s="21"/>
      <c r="G148" s="22">
        <v>0.8</v>
      </c>
      <c r="H148" s="22">
        <v>0</v>
      </c>
      <c r="I148" s="22">
        <v>17</v>
      </c>
      <c r="J148" s="23">
        <v>68</v>
      </c>
      <c r="K148" s="24">
        <v>27.75</v>
      </c>
      <c r="L148" s="24">
        <v>15</v>
      </c>
      <c r="M148" s="24">
        <v>19.2</v>
      </c>
      <c r="N148" s="24">
        <v>3.7</v>
      </c>
      <c r="O148" s="24">
        <v>0</v>
      </c>
      <c r="P148" s="24">
        <v>0.02</v>
      </c>
      <c r="Q148" s="24" t="s">
        <v>116</v>
      </c>
      <c r="R148" s="24">
        <v>0.5</v>
      </c>
    </row>
    <row r="149" spans="1:18" x14ac:dyDescent="0.25">
      <c r="A149" s="10" t="s">
        <v>80</v>
      </c>
      <c r="B149" s="11" t="s">
        <v>81</v>
      </c>
      <c r="C149" s="11"/>
      <c r="D149" s="11"/>
      <c r="E149" s="12" t="s">
        <v>37</v>
      </c>
      <c r="F149" s="12"/>
      <c r="G149" s="13" t="s">
        <v>82</v>
      </c>
      <c r="H149" s="13" t="s">
        <v>83</v>
      </c>
      <c r="I149" s="13" t="s">
        <v>58</v>
      </c>
      <c r="J149" s="14" t="s">
        <v>84</v>
      </c>
      <c r="K149" s="15" t="s">
        <v>85</v>
      </c>
      <c r="L149" s="15" t="s">
        <v>86</v>
      </c>
      <c r="M149" s="15" t="s">
        <v>29</v>
      </c>
      <c r="N149" s="15" t="s">
        <v>87</v>
      </c>
      <c r="O149" s="15" t="s">
        <v>29</v>
      </c>
      <c r="P149" s="15" t="s">
        <v>88</v>
      </c>
      <c r="Q149" s="15" t="s">
        <v>89</v>
      </c>
      <c r="R149" s="15" t="s">
        <v>29</v>
      </c>
    </row>
    <row r="150" spans="1:18" x14ac:dyDescent="0.25">
      <c r="A150" s="25" t="s">
        <v>90</v>
      </c>
      <c r="B150" s="25"/>
      <c r="C150" s="25"/>
      <c r="D150" s="25"/>
      <c r="E150" s="17">
        <v>520</v>
      </c>
      <c r="F150" s="17"/>
      <c r="G150" s="18">
        <f t="shared" ref="G150:R150" si="13">G145+G146+G147+G148+G149</f>
        <v>18.3</v>
      </c>
      <c r="H150" s="18">
        <f t="shared" si="13"/>
        <v>16.100000000000001</v>
      </c>
      <c r="I150" s="18">
        <f t="shared" si="13"/>
        <v>75.099999999999994</v>
      </c>
      <c r="J150" s="18">
        <f t="shared" si="13"/>
        <v>501.2</v>
      </c>
      <c r="K150" s="18">
        <f t="shared" si="13"/>
        <v>60.423000000000002</v>
      </c>
      <c r="L150" s="18">
        <f t="shared" si="13"/>
        <v>37.274000000000001</v>
      </c>
      <c r="M150" s="18">
        <f t="shared" si="13"/>
        <v>36.299999999999997</v>
      </c>
      <c r="N150" s="18">
        <f t="shared" si="13"/>
        <v>38.003</v>
      </c>
      <c r="O150" s="18">
        <f t="shared" si="13"/>
        <v>23.625</v>
      </c>
      <c r="P150" s="18">
        <f t="shared" si="13"/>
        <v>0.312</v>
      </c>
      <c r="Q150" s="18">
        <f t="shared" si="13"/>
        <v>0.16300000000000001</v>
      </c>
      <c r="R150" s="18">
        <f t="shared" si="13"/>
        <v>2.7</v>
      </c>
    </row>
    <row r="151" spans="1:18" ht="18.75" x14ac:dyDescent="0.25">
      <c r="A151" s="30"/>
      <c r="B151" s="31" t="s">
        <v>92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x14ac:dyDescent="0.25">
      <c r="A152" s="10" t="s">
        <v>414</v>
      </c>
      <c r="B152" s="11" t="s">
        <v>487</v>
      </c>
      <c r="C152" s="11"/>
      <c r="D152" s="11"/>
      <c r="E152" s="12">
        <v>100</v>
      </c>
      <c r="F152" s="12"/>
      <c r="G152" s="13">
        <v>0.7</v>
      </c>
      <c r="H152" s="13">
        <v>5.7</v>
      </c>
      <c r="I152" s="13">
        <v>4.5</v>
      </c>
      <c r="J152" s="14">
        <v>89.2</v>
      </c>
      <c r="K152" s="15" t="s">
        <v>488</v>
      </c>
      <c r="L152" s="15" t="s">
        <v>489</v>
      </c>
      <c r="M152" s="15" t="s">
        <v>29</v>
      </c>
      <c r="N152" s="15" t="s">
        <v>490</v>
      </c>
      <c r="O152" s="15" t="s">
        <v>399</v>
      </c>
      <c r="P152" s="15" t="s">
        <v>327</v>
      </c>
      <c r="Q152" s="15" t="s">
        <v>399</v>
      </c>
      <c r="R152" s="15" t="s">
        <v>491</v>
      </c>
    </row>
    <row r="153" spans="1:18" x14ac:dyDescent="0.25">
      <c r="A153" s="10" t="s">
        <v>361</v>
      </c>
      <c r="B153" s="11" t="s">
        <v>362</v>
      </c>
      <c r="C153" s="11"/>
      <c r="D153" s="11"/>
      <c r="E153" s="12" t="s">
        <v>226</v>
      </c>
      <c r="F153" s="12"/>
      <c r="G153" s="13">
        <v>2.5</v>
      </c>
      <c r="H153" s="13">
        <v>5.2</v>
      </c>
      <c r="I153" s="13" t="s">
        <v>363</v>
      </c>
      <c r="J153" s="14" t="s">
        <v>364</v>
      </c>
      <c r="K153" s="15" t="s">
        <v>365</v>
      </c>
      <c r="L153" s="15" t="s">
        <v>366</v>
      </c>
      <c r="M153" s="15" t="s">
        <v>367</v>
      </c>
      <c r="N153" s="15" t="s">
        <v>368</v>
      </c>
      <c r="O153" s="15" t="s">
        <v>369</v>
      </c>
      <c r="P153" s="15" t="s">
        <v>370</v>
      </c>
      <c r="Q153" s="15" t="s">
        <v>261</v>
      </c>
      <c r="R153" s="15" t="s">
        <v>371</v>
      </c>
    </row>
    <row r="154" spans="1:18" x14ac:dyDescent="0.25">
      <c r="A154" s="10" t="s">
        <v>238</v>
      </c>
      <c r="B154" s="11" t="s">
        <v>239</v>
      </c>
      <c r="C154" s="11"/>
      <c r="D154" s="11"/>
      <c r="E154" s="12" t="s">
        <v>240</v>
      </c>
      <c r="F154" s="12"/>
      <c r="G154" s="13">
        <v>12.05</v>
      </c>
      <c r="H154" s="13" t="s">
        <v>241</v>
      </c>
      <c r="I154" s="13" t="s">
        <v>242</v>
      </c>
      <c r="J154" s="14" t="s">
        <v>243</v>
      </c>
      <c r="K154" s="15" t="s">
        <v>244</v>
      </c>
      <c r="L154" s="15" t="s">
        <v>245</v>
      </c>
      <c r="M154" s="15" t="s">
        <v>246</v>
      </c>
      <c r="N154" s="15" t="s">
        <v>247</v>
      </c>
      <c r="O154" s="15" t="s">
        <v>248</v>
      </c>
      <c r="P154" s="15" t="s">
        <v>249</v>
      </c>
      <c r="Q154" s="15" t="s">
        <v>250</v>
      </c>
      <c r="R154" s="15" t="s">
        <v>251</v>
      </c>
    </row>
    <row r="155" spans="1:18" x14ac:dyDescent="0.25">
      <c r="A155" s="10" t="s">
        <v>252</v>
      </c>
      <c r="B155" s="11" t="s">
        <v>253</v>
      </c>
      <c r="C155" s="11"/>
      <c r="D155" s="11"/>
      <c r="E155" s="12" t="s">
        <v>52</v>
      </c>
      <c r="F155" s="12"/>
      <c r="G155" s="13">
        <v>6</v>
      </c>
      <c r="H155" s="13" t="s">
        <v>254</v>
      </c>
      <c r="I155" s="13" t="s">
        <v>255</v>
      </c>
      <c r="J155" s="14" t="s">
        <v>256</v>
      </c>
      <c r="K155" s="15" t="s">
        <v>257</v>
      </c>
      <c r="L155" s="15" t="s">
        <v>258</v>
      </c>
      <c r="M155" s="15" t="s">
        <v>29</v>
      </c>
      <c r="N155" s="15" t="s">
        <v>259</v>
      </c>
      <c r="O155" s="15" t="s">
        <v>260</v>
      </c>
      <c r="P155" s="15" t="s">
        <v>261</v>
      </c>
      <c r="Q155" s="15" t="s">
        <v>262</v>
      </c>
      <c r="R155" s="15" t="s">
        <v>29</v>
      </c>
    </row>
    <row r="156" spans="1:18" x14ac:dyDescent="0.25">
      <c r="A156" s="10" t="s">
        <v>29</v>
      </c>
      <c r="B156" s="11" t="s">
        <v>302</v>
      </c>
      <c r="C156" s="11"/>
      <c r="D156" s="11"/>
      <c r="E156" s="12" t="s">
        <v>303</v>
      </c>
      <c r="F156" s="12"/>
      <c r="G156" s="13" t="s">
        <v>121</v>
      </c>
      <c r="H156" s="13" t="s">
        <v>29</v>
      </c>
      <c r="I156" s="13">
        <v>0.28999999999999998</v>
      </c>
      <c r="J156" s="14">
        <v>3</v>
      </c>
      <c r="K156" s="15" t="s">
        <v>304</v>
      </c>
      <c r="L156" s="15" t="s">
        <v>305</v>
      </c>
      <c r="M156" s="15" t="s">
        <v>29</v>
      </c>
      <c r="N156" s="15" t="s">
        <v>306</v>
      </c>
      <c r="O156" s="15" t="s">
        <v>29</v>
      </c>
      <c r="P156" s="15" t="s">
        <v>75</v>
      </c>
      <c r="Q156" s="15" t="s">
        <v>273</v>
      </c>
      <c r="R156" s="15" t="s">
        <v>220</v>
      </c>
    </row>
    <row r="157" spans="1:18" x14ac:dyDescent="0.25">
      <c r="A157" s="10" t="s">
        <v>80</v>
      </c>
      <c r="B157" s="11" t="s">
        <v>81</v>
      </c>
      <c r="C157" s="11"/>
      <c r="D157" s="11"/>
      <c r="E157" s="12" t="s">
        <v>37</v>
      </c>
      <c r="F157" s="12"/>
      <c r="G157" s="13" t="s">
        <v>82</v>
      </c>
      <c r="H157" s="13" t="s">
        <v>83</v>
      </c>
      <c r="I157" s="13" t="s">
        <v>58</v>
      </c>
      <c r="J157" s="14" t="s">
        <v>84</v>
      </c>
      <c r="K157" s="15" t="s">
        <v>85</v>
      </c>
      <c r="L157" s="15" t="s">
        <v>86</v>
      </c>
      <c r="M157" s="15" t="s">
        <v>29</v>
      </c>
      <c r="N157" s="15" t="s">
        <v>87</v>
      </c>
      <c r="O157" s="15" t="s">
        <v>29</v>
      </c>
      <c r="P157" s="15" t="s">
        <v>88</v>
      </c>
      <c r="Q157" s="15" t="s">
        <v>89</v>
      </c>
      <c r="R157" s="15" t="s">
        <v>29</v>
      </c>
    </row>
    <row r="158" spans="1:18" x14ac:dyDescent="0.25">
      <c r="A158" s="25" t="s">
        <v>90</v>
      </c>
      <c r="B158" s="25"/>
      <c r="C158" s="25"/>
      <c r="D158" s="25"/>
      <c r="E158" s="17">
        <f>790+40</f>
        <v>830</v>
      </c>
      <c r="F158" s="17"/>
      <c r="G158" s="18">
        <f>G152+G153+G154+G155+G156+G157</f>
        <v>26.650000000000002</v>
      </c>
      <c r="H158" s="18">
        <f>H152+H153+H154+H155+H156+H157-1</f>
        <v>27.6</v>
      </c>
      <c r="I158" s="18">
        <f>I152+I153+I154+I155+I156+I157+17</f>
        <v>103.39</v>
      </c>
      <c r="J158" s="18">
        <f t="shared" ref="J158:R158" si="14">J152+J153+J154+J155+J156+J157</f>
        <v>809.4</v>
      </c>
      <c r="K158" s="18">
        <f t="shared" si="14"/>
        <v>142.17400000000001</v>
      </c>
      <c r="L158" s="18">
        <f t="shared" si="14"/>
        <v>164.29500000000002</v>
      </c>
      <c r="M158" s="18">
        <f t="shared" si="14"/>
        <v>119.547</v>
      </c>
      <c r="N158" s="18">
        <f t="shared" si="14"/>
        <v>9.5120000000000005</v>
      </c>
      <c r="O158" s="18">
        <f t="shared" si="14"/>
        <v>28.452000000000002</v>
      </c>
      <c r="P158" s="18">
        <f t="shared" si="14"/>
        <v>1.609</v>
      </c>
      <c r="Q158" s="18">
        <f t="shared" si="14"/>
        <v>2.2320000000000002</v>
      </c>
      <c r="R158" s="18">
        <f t="shared" si="14"/>
        <v>55.446999999999996</v>
      </c>
    </row>
    <row r="161" spans="1:18" ht="15.75" x14ac:dyDescent="0.25">
      <c r="B161" s="3" t="s">
        <v>492</v>
      </c>
    </row>
    <row r="162" spans="1:18" x14ac:dyDescent="0.25">
      <c r="A162" s="26" t="s">
        <v>2</v>
      </c>
      <c r="B162" s="27" t="s">
        <v>3</v>
      </c>
      <c r="C162" s="27"/>
      <c r="D162" s="27"/>
      <c r="E162" s="27" t="s">
        <v>4</v>
      </c>
      <c r="F162" s="27"/>
      <c r="G162" s="27" t="s">
        <v>5</v>
      </c>
      <c r="H162" s="27" t="s">
        <v>6</v>
      </c>
      <c r="I162" s="27" t="s">
        <v>7</v>
      </c>
      <c r="J162" s="27" t="s">
        <v>8</v>
      </c>
      <c r="K162" s="28" t="s">
        <v>9</v>
      </c>
      <c r="L162" s="28"/>
      <c r="M162" s="28"/>
      <c r="N162" s="28"/>
      <c r="O162" s="28" t="s">
        <v>10</v>
      </c>
      <c r="P162" s="28"/>
      <c r="Q162" s="28"/>
      <c r="R162" s="28"/>
    </row>
    <row r="163" spans="1:18" x14ac:dyDescent="0.2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9" t="s">
        <v>11</v>
      </c>
      <c r="L163" s="29" t="s">
        <v>12</v>
      </c>
      <c r="M163" s="29" t="s">
        <v>13</v>
      </c>
      <c r="N163" s="29" t="s">
        <v>14</v>
      </c>
      <c r="O163" s="29" t="s">
        <v>15</v>
      </c>
      <c r="P163" s="29" t="s">
        <v>16</v>
      </c>
      <c r="Q163" s="29" t="s">
        <v>17</v>
      </c>
      <c r="R163" s="29" t="s">
        <v>18</v>
      </c>
    </row>
    <row r="164" spans="1:18" ht="18.75" x14ac:dyDescent="0.25">
      <c r="A164" s="30"/>
      <c r="B164" s="31" t="s">
        <v>19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x14ac:dyDescent="0.25">
      <c r="A165" s="10" t="s">
        <v>391</v>
      </c>
      <c r="B165" s="11" t="s">
        <v>392</v>
      </c>
      <c r="C165" s="11"/>
      <c r="D165" s="11"/>
      <c r="E165" s="12" t="s">
        <v>393</v>
      </c>
      <c r="F165" s="12"/>
      <c r="G165" s="13" t="s">
        <v>228</v>
      </c>
      <c r="H165" s="13" t="s">
        <v>38</v>
      </c>
      <c r="I165" s="13" t="s">
        <v>29</v>
      </c>
      <c r="J165" s="14" t="s">
        <v>394</v>
      </c>
      <c r="K165" s="15" t="s">
        <v>395</v>
      </c>
      <c r="L165" s="15" t="s">
        <v>396</v>
      </c>
      <c r="M165" s="15" t="s">
        <v>397</v>
      </c>
      <c r="N165" s="15" t="s">
        <v>398</v>
      </c>
      <c r="O165" s="15" t="s">
        <v>399</v>
      </c>
      <c r="P165" s="15" t="s">
        <v>400</v>
      </c>
      <c r="Q165" s="15" t="s">
        <v>401</v>
      </c>
      <c r="R165" s="15" t="s">
        <v>398</v>
      </c>
    </row>
    <row r="166" spans="1:18" x14ac:dyDescent="0.25">
      <c r="A166" s="10" t="s">
        <v>493</v>
      </c>
      <c r="B166" s="11" t="s">
        <v>494</v>
      </c>
      <c r="C166" s="11"/>
      <c r="D166" s="11"/>
      <c r="E166" s="12" t="s">
        <v>196</v>
      </c>
      <c r="F166" s="12"/>
      <c r="G166" s="13">
        <v>3.8</v>
      </c>
      <c r="H166" s="13">
        <v>8.5</v>
      </c>
      <c r="I166" s="13" t="s">
        <v>495</v>
      </c>
      <c r="J166" s="14">
        <v>206.5</v>
      </c>
      <c r="K166" s="15" t="s">
        <v>496</v>
      </c>
      <c r="L166" s="15" t="s">
        <v>29</v>
      </c>
      <c r="M166" s="15" t="s">
        <v>497</v>
      </c>
      <c r="N166" s="15" t="s">
        <v>498</v>
      </c>
      <c r="O166" s="15" t="s">
        <v>499</v>
      </c>
      <c r="P166" s="15" t="s">
        <v>300</v>
      </c>
      <c r="Q166" s="15" t="s">
        <v>500</v>
      </c>
      <c r="R166" s="15" t="s">
        <v>501</v>
      </c>
    </row>
    <row r="167" spans="1:18" x14ac:dyDescent="0.25">
      <c r="A167" s="10" t="s">
        <v>77</v>
      </c>
      <c r="B167" s="11" t="s">
        <v>78</v>
      </c>
      <c r="C167" s="11"/>
      <c r="D167" s="11"/>
      <c r="E167" s="12" t="s">
        <v>79</v>
      </c>
      <c r="F167" s="12"/>
      <c r="G167" s="13">
        <v>0.01</v>
      </c>
      <c r="H167" s="13" t="s">
        <v>29</v>
      </c>
      <c r="I167" s="13">
        <v>0.04</v>
      </c>
      <c r="J167" s="14">
        <v>1</v>
      </c>
      <c r="K167" s="15">
        <v>0.05</v>
      </c>
      <c r="L167" s="15">
        <v>0</v>
      </c>
      <c r="M167" s="15">
        <v>0</v>
      </c>
      <c r="N167" s="15">
        <v>0.01</v>
      </c>
      <c r="O167" s="15">
        <v>0</v>
      </c>
      <c r="P167" s="15">
        <v>0</v>
      </c>
      <c r="Q167" s="15">
        <v>0</v>
      </c>
      <c r="R167" s="15">
        <v>0</v>
      </c>
    </row>
    <row r="168" spans="1:18" x14ac:dyDescent="0.25">
      <c r="A168" s="10" t="s">
        <v>80</v>
      </c>
      <c r="B168" s="11" t="s">
        <v>81</v>
      </c>
      <c r="C168" s="11"/>
      <c r="D168" s="11"/>
      <c r="E168" s="12" t="s">
        <v>37</v>
      </c>
      <c r="F168" s="12"/>
      <c r="G168" s="13" t="s">
        <v>82</v>
      </c>
      <c r="H168" s="13" t="s">
        <v>83</v>
      </c>
      <c r="I168" s="13" t="s">
        <v>58</v>
      </c>
      <c r="J168" s="14" t="s">
        <v>84</v>
      </c>
      <c r="K168" s="15" t="s">
        <v>85</v>
      </c>
      <c r="L168" s="15" t="s">
        <v>86</v>
      </c>
      <c r="M168" s="15" t="s">
        <v>29</v>
      </c>
      <c r="N168" s="15" t="s">
        <v>87</v>
      </c>
      <c r="O168" s="15" t="s">
        <v>29</v>
      </c>
      <c r="P168" s="15" t="s">
        <v>88</v>
      </c>
      <c r="Q168" s="15" t="s">
        <v>89</v>
      </c>
      <c r="R168" s="15" t="s">
        <v>29</v>
      </c>
    </row>
    <row r="169" spans="1:18" x14ac:dyDescent="0.25">
      <c r="A169" s="25" t="s">
        <v>90</v>
      </c>
      <c r="B169" s="25"/>
      <c r="C169" s="25"/>
      <c r="D169" s="25"/>
      <c r="E169" s="17" t="s">
        <v>352</v>
      </c>
      <c r="F169" s="17"/>
      <c r="G169" s="18">
        <f>G165+G166+G167+G168</f>
        <v>19.61</v>
      </c>
      <c r="H169" s="18">
        <f>H165+H166+H167+H168</f>
        <v>20.200000000000003</v>
      </c>
      <c r="I169" s="18">
        <f>I165+I166+I167+I168+7</f>
        <v>68.94</v>
      </c>
      <c r="J169" s="18">
        <f t="shared" ref="J169:R169" si="15">J165+J166+J167+J168</f>
        <v>516</v>
      </c>
      <c r="K169" s="18">
        <f t="shared" si="15"/>
        <v>536.75800000000004</v>
      </c>
      <c r="L169" s="18">
        <f t="shared" si="15"/>
        <v>34.774000000000001</v>
      </c>
      <c r="M169" s="18">
        <f t="shared" si="15"/>
        <v>327.48</v>
      </c>
      <c r="N169" s="18">
        <f t="shared" si="15"/>
        <v>1.9550000000000001</v>
      </c>
      <c r="O169" s="18">
        <f t="shared" si="15"/>
        <v>54.814999999999998</v>
      </c>
      <c r="P169" s="18">
        <f t="shared" si="15"/>
        <v>0.245</v>
      </c>
      <c r="Q169" s="18">
        <f t="shared" si="15"/>
        <v>0.33699999999999997</v>
      </c>
      <c r="R169" s="18">
        <f t="shared" si="15"/>
        <v>0.86299999999999999</v>
      </c>
    </row>
    <row r="170" spans="1:18" ht="18.75" x14ac:dyDescent="0.25">
      <c r="A170" s="30"/>
      <c r="B170" s="31" t="s">
        <v>92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x14ac:dyDescent="0.25">
      <c r="A171" s="10" t="s">
        <v>159</v>
      </c>
      <c r="B171" s="11" t="s">
        <v>160</v>
      </c>
      <c r="C171" s="11"/>
      <c r="D171" s="11"/>
      <c r="E171" s="12" t="s">
        <v>22</v>
      </c>
      <c r="F171" s="12"/>
      <c r="G171" s="13" t="s">
        <v>144</v>
      </c>
      <c r="H171" s="13">
        <v>6.01</v>
      </c>
      <c r="I171" s="13">
        <v>8.26</v>
      </c>
      <c r="J171" s="14" t="s">
        <v>161</v>
      </c>
      <c r="K171" s="15" t="s">
        <v>162</v>
      </c>
      <c r="L171" s="15" t="s">
        <v>163</v>
      </c>
      <c r="M171" s="15" t="s">
        <v>164</v>
      </c>
      <c r="N171" s="15" t="s">
        <v>165</v>
      </c>
      <c r="O171" s="15" t="s">
        <v>166</v>
      </c>
      <c r="P171" s="15" t="s">
        <v>167</v>
      </c>
      <c r="Q171" s="15" t="s">
        <v>168</v>
      </c>
      <c r="R171" s="15" t="s">
        <v>169</v>
      </c>
    </row>
    <row r="172" spans="1:18" x14ac:dyDescent="0.25">
      <c r="A172" s="10" t="s">
        <v>213</v>
      </c>
      <c r="B172" s="11" t="s">
        <v>225</v>
      </c>
      <c r="C172" s="11"/>
      <c r="D172" s="11"/>
      <c r="E172" s="12" t="s">
        <v>226</v>
      </c>
      <c r="F172" s="12"/>
      <c r="G172" s="13">
        <v>2.5299999999999998</v>
      </c>
      <c r="H172" s="13" t="s">
        <v>227</v>
      </c>
      <c r="I172" s="13" t="s">
        <v>228</v>
      </c>
      <c r="J172" s="14" t="s">
        <v>229</v>
      </c>
      <c r="K172" s="15" t="s">
        <v>230</v>
      </c>
      <c r="L172" s="15" t="s">
        <v>231</v>
      </c>
      <c r="M172" s="15" t="s">
        <v>232</v>
      </c>
      <c r="N172" s="15" t="s">
        <v>233</v>
      </c>
      <c r="O172" s="15" t="s">
        <v>234</v>
      </c>
      <c r="P172" s="15" t="s">
        <v>235</v>
      </c>
      <c r="Q172" s="15" t="s">
        <v>236</v>
      </c>
      <c r="R172" s="15" t="s">
        <v>237</v>
      </c>
    </row>
    <row r="173" spans="1:18" x14ac:dyDescent="0.25">
      <c r="A173" s="10" t="s">
        <v>502</v>
      </c>
      <c r="B173" s="11" t="s">
        <v>503</v>
      </c>
      <c r="C173" s="11"/>
      <c r="D173" s="11"/>
      <c r="E173" s="12" t="s">
        <v>422</v>
      </c>
      <c r="F173" s="12"/>
      <c r="G173" s="13" t="s">
        <v>435</v>
      </c>
      <c r="H173" s="13" t="s">
        <v>504</v>
      </c>
      <c r="I173" s="13" t="s">
        <v>347</v>
      </c>
      <c r="J173" s="14" t="s">
        <v>505</v>
      </c>
      <c r="K173" s="15" t="s">
        <v>506</v>
      </c>
      <c r="L173" s="15" t="s">
        <v>507</v>
      </c>
      <c r="M173" s="15" t="s">
        <v>508</v>
      </c>
      <c r="N173" s="15" t="s">
        <v>509</v>
      </c>
      <c r="O173" s="15" t="s">
        <v>222</v>
      </c>
      <c r="P173" s="15" t="s">
        <v>327</v>
      </c>
      <c r="Q173" s="15" t="s">
        <v>510</v>
      </c>
      <c r="R173" s="15" t="s">
        <v>511</v>
      </c>
    </row>
    <row r="174" spans="1:18" x14ac:dyDescent="0.25">
      <c r="A174" s="10" t="s">
        <v>64</v>
      </c>
      <c r="B174" s="11" t="s">
        <v>65</v>
      </c>
      <c r="C174" s="11"/>
      <c r="D174" s="11"/>
      <c r="E174" s="12" t="s">
        <v>37</v>
      </c>
      <c r="F174" s="12"/>
      <c r="G174" s="13" t="s">
        <v>120</v>
      </c>
      <c r="H174" s="13" t="s">
        <v>187</v>
      </c>
      <c r="I174" s="13" t="s">
        <v>53</v>
      </c>
      <c r="J174" s="14" t="s">
        <v>512</v>
      </c>
      <c r="K174" s="15" t="s">
        <v>513</v>
      </c>
      <c r="L174" s="15" t="s">
        <v>514</v>
      </c>
      <c r="M174" s="15" t="s">
        <v>515</v>
      </c>
      <c r="N174" s="15" t="s">
        <v>516</v>
      </c>
      <c r="O174" s="15" t="s">
        <v>29</v>
      </c>
      <c r="P174" s="15" t="s">
        <v>223</v>
      </c>
      <c r="Q174" s="15" t="s">
        <v>74</v>
      </c>
      <c r="R174" s="15" t="s">
        <v>120</v>
      </c>
    </row>
    <row r="175" spans="1:18" x14ac:dyDescent="0.25">
      <c r="A175" s="10" t="s">
        <v>29</v>
      </c>
      <c r="B175" s="11" t="s">
        <v>132</v>
      </c>
      <c r="C175" s="11"/>
      <c r="D175" s="11"/>
      <c r="E175" s="12" t="s">
        <v>52</v>
      </c>
      <c r="F175" s="12"/>
      <c r="G175" s="13" t="s">
        <v>133</v>
      </c>
      <c r="H175" s="13" t="s">
        <v>134</v>
      </c>
      <c r="I175" s="13">
        <v>29.6</v>
      </c>
      <c r="J175" s="14">
        <v>206.2</v>
      </c>
      <c r="K175" s="15" t="s">
        <v>137</v>
      </c>
      <c r="L175" s="15" t="s">
        <v>138</v>
      </c>
      <c r="M175" s="15" t="s">
        <v>29</v>
      </c>
      <c r="N175" s="15" t="s">
        <v>139</v>
      </c>
      <c r="O175" s="15" t="s">
        <v>111</v>
      </c>
      <c r="P175" s="15" t="s">
        <v>140</v>
      </c>
      <c r="Q175" s="15" t="s">
        <v>141</v>
      </c>
      <c r="R175" s="15" t="s">
        <v>29</v>
      </c>
    </row>
    <row r="176" spans="1:18" x14ac:dyDescent="0.25">
      <c r="A176" s="10" t="s">
        <v>263</v>
      </c>
      <c r="B176" s="11" t="s">
        <v>264</v>
      </c>
      <c r="C176" s="11"/>
      <c r="D176" s="11"/>
      <c r="E176" s="12" t="s">
        <v>79</v>
      </c>
      <c r="F176" s="12"/>
      <c r="G176" s="13">
        <v>0.2</v>
      </c>
      <c r="H176" s="13">
        <v>0</v>
      </c>
      <c r="I176" s="13" t="s">
        <v>265</v>
      </c>
      <c r="J176" s="14">
        <v>11</v>
      </c>
      <c r="K176" s="15">
        <v>11.92</v>
      </c>
      <c r="L176" s="15">
        <v>6.8</v>
      </c>
      <c r="M176" s="15">
        <v>8.8000000000000007</v>
      </c>
      <c r="N176" s="15" t="s">
        <v>266</v>
      </c>
      <c r="O176" s="15" t="s">
        <v>75</v>
      </c>
      <c r="P176" s="15" t="s">
        <v>148</v>
      </c>
      <c r="Q176" s="15" t="s">
        <v>129</v>
      </c>
      <c r="R176" s="15">
        <v>2.4</v>
      </c>
    </row>
    <row r="177" spans="1:18" x14ac:dyDescent="0.25">
      <c r="A177" s="10" t="s">
        <v>80</v>
      </c>
      <c r="B177" s="11" t="s">
        <v>81</v>
      </c>
      <c r="C177" s="11"/>
      <c r="D177" s="11"/>
      <c r="E177" s="12" t="s">
        <v>37</v>
      </c>
      <c r="F177" s="12"/>
      <c r="G177" s="13" t="s">
        <v>82</v>
      </c>
      <c r="H177" s="13" t="s">
        <v>83</v>
      </c>
      <c r="I177" s="13" t="s">
        <v>58</v>
      </c>
      <c r="J177" s="14" t="s">
        <v>84</v>
      </c>
      <c r="K177" s="15" t="s">
        <v>85</v>
      </c>
      <c r="L177" s="15" t="s">
        <v>86</v>
      </c>
      <c r="M177" s="15" t="s">
        <v>29</v>
      </c>
      <c r="N177" s="15" t="s">
        <v>87</v>
      </c>
      <c r="O177" s="15" t="s">
        <v>29</v>
      </c>
      <c r="P177" s="15" t="s">
        <v>88</v>
      </c>
      <c r="Q177" s="15" t="s">
        <v>89</v>
      </c>
      <c r="R177" s="15" t="s">
        <v>29</v>
      </c>
    </row>
    <row r="178" spans="1:18" x14ac:dyDescent="0.25">
      <c r="A178" s="25" t="s">
        <v>90</v>
      </c>
      <c r="B178" s="25"/>
      <c r="C178" s="25"/>
      <c r="D178" s="25"/>
      <c r="E178" s="17" t="s">
        <v>517</v>
      </c>
      <c r="F178" s="17"/>
      <c r="G178" s="18">
        <f>G171+G172+G173+G174+G175+G176+G177-4</f>
        <v>27.529999999999998</v>
      </c>
      <c r="H178" s="18">
        <f>H171+H172+H173+H174+H175+H176+H177-4</f>
        <v>26.810000000000002</v>
      </c>
      <c r="I178" s="18">
        <f>I171+I172+I173+I174+I175+I176+I177-10</f>
        <v>111.86</v>
      </c>
      <c r="J178" s="18">
        <f>J171+J172+J173+J174+J175+J176+J177-25</f>
        <v>821</v>
      </c>
      <c r="K178" s="18">
        <f t="shared" ref="K178:R178" si="16">K171+K172+K173+K174+K175+K176+K177</f>
        <v>140.96599999999998</v>
      </c>
      <c r="L178" s="18">
        <f t="shared" si="16"/>
        <v>102.657</v>
      </c>
      <c r="M178" s="18">
        <f t="shared" si="16"/>
        <v>201.03400000000002</v>
      </c>
      <c r="N178" s="18">
        <f t="shared" si="16"/>
        <v>7.7800000000000011</v>
      </c>
      <c r="O178" s="18">
        <f t="shared" si="16"/>
        <v>25.347999999999999</v>
      </c>
      <c r="P178" s="18">
        <f t="shared" si="16"/>
        <v>0.67500000000000004</v>
      </c>
      <c r="Q178" s="18">
        <f t="shared" si="16"/>
        <v>0.96200000000000008</v>
      </c>
      <c r="R178" s="18">
        <f t="shared" si="16"/>
        <v>42.257999999999996</v>
      </c>
    </row>
    <row r="181" spans="1:18" ht="15.75" x14ac:dyDescent="0.25">
      <c r="B181" s="3" t="s">
        <v>518</v>
      </c>
    </row>
    <row r="182" spans="1:18" x14ac:dyDescent="0.25">
      <c r="A182" s="26" t="s">
        <v>2</v>
      </c>
      <c r="B182" s="27" t="s">
        <v>3</v>
      </c>
      <c r="C182" s="27"/>
      <c r="D182" s="27"/>
      <c r="E182" s="27" t="s">
        <v>4</v>
      </c>
      <c r="F182" s="27"/>
      <c r="G182" s="27" t="s">
        <v>5</v>
      </c>
      <c r="H182" s="27" t="s">
        <v>6</v>
      </c>
      <c r="I182" s="27" t="s">
        <v>7</v>
      </c>
      <c r="J182" s="27" t="s">
        <v>8</v>
      </c>
      <c r="K182" s="28" t="s">
        <v>9</v>
      </c>
      <c r="L182" s="28"/>
      <c r="M182" s="28"/>
      <c r="N182" s="28"/>
      <c r="O182" s="28" t="s">
        <v>10</v>
      </c>
      <c r="P182" s="28"/>
      <c r="Q182" s="28"/>
      <c r="R182" s="28"/>
    </row>
    <row r="183" spans="1:18" x14ac:dyDescent="0.25">
      <c r="A183" s="26"/>
      <c r="B183" s="27"/>
      <c r="C183" s="27"/>
      <c r="D183" s="27"/>
      <c r="E183" s="27"/>
      <c r="F183" s="27"/>
      <c r="G183" s="27"/>
      <c r="H183" s="27"/>
      <c r="I183" s="27"/>
      <c r="J183" s="27"/>
      <c r="K183" s="29" t="s">
        <v>11</v>
      </c>
      <c r="L183" s="29" t="s">
        <v>12</v>
      </c>
      <c r="M183" s="29" t="s">
        <v>13</v>
      </c>
      <c r="N183" s="29" t="s">
        <v>14</v>
      </c>
      <c r="O183" s="29" t="s">
        <v>15</v>
      </c>
      <c r="P183" s="29" t="s">
        <v>16</v>
      </c>
      <c r="Q183" s="29" t="s">
        <v>17</v>
      </c>
      <c r="R183" s="29" t="s">
        <v>18</v>
      </c>
    </row>
    <row r="184" spans="1:18" ht="18.75" x14ac:dyDescent="0.25">
      <c r="A184" s="30"/>
      <c r="B184" s="31" t="s">
        <v>19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x14ac:dyDescent="0.25">
      <c r="A185" s="10" t="s">
        <v>218</v>
      </c>
      <c r="B185" s="11" t="s">
        <v>219</v>
      </c>
      <c r="C185" s="11"/>
      <c r="D185" s="11"/>
      <c r="E185" s="12" t="s">
        <v>37</v>
      </c>
      <c r="F185" s="12"/>
      <c r="G185" s="13" t="s">
        <v>120</v>
      </c>
      <c r="H185" s="13" t="s">
        <v>121</v>
      </c>
      <c r="I185" s="13" t="s">
        <v>209</v>
      </c>
      <c r="J185" s="14" t="s">
        <v>519</v>
      </c>
      <c r="K185" s="15" t="s">
        <v>520</v>
      </c>
      <c r="L185" s="15" t="s">
        <v>519</v>
      </c>
      <c r="M185" s="15" t="s">
        <v>29</v>
      </c>
      <c r="N185" s="15" t="s">
        <v>389</v>
      </c>
      <c r="O185" s="15" t="s">
        <v>74</v>
      </c>
      <c r="P185" s="15" t="s">
        <v>521</v>
      </c>
      <c r="Q185" s="15" t="s">
        <v>116</v>
      </c>
      <c r="R185" s="15" t="s">
        <v>147</v>
      </c>
    </row>
    <row r="186" spans="1:18" x14ac:dyDescent="0.25">
      <c r="A186" s="10" t="s">
        <v>522</v>
      </c>
      <c r="B186" s="11" t="s">
        <v>523</v>
      </c>
      <c r="C186" s="11"/>
      <c r="D186" s="11"/>
      <c r="E186" s="12" t="s">
        <v>52</v>
      </c>
      <c r="F186" s="12"/>
      <c r="G186" s="13" t="s">
        <v>150</v>
      </c>
      <c r="H186" s="13" t="s">
        <v>524</v>
      </c>
      <c r="I186" s="13" t="s">
        <v>525</v>
      </c>
      <c r="J186" s="14" t="s">
        <v>526</v>
      </c>
      <c r="K186" s="15" t="s">
        <v>527</v>
      </c>
      <c r="L186" s="15" t="s">
        <v>528</v>
      </c>
      <c r="M186" s="15" t="s">
        <v>529</v>
      </c>
      <c r="N186" s="15" t="s">
        <v>530</v>
      </c>
      <c r="O186" s="15" t="s">
        <v>531</v>
      </c>
      <c r="P186" s="15" t="s">
        <v>532</v>
      </c>
      <c r="Q186" s="15" t="s">
        <v>533</v>
      </c>
      <c r="R186" s="15" t="s">
        <v>534</v>
      </c>
    </row>
    <row r="187" spans="1:18" x14ac:dyDescent="0.25">
      <c r="A187" s="10" t="s">
        <v>107</v>
      </c>
      <c r="B187" s="11" t="s">
        <v>131</v>
      </c>
      <c r="C187" s="11"/>
      <c r="D187" s="11"/>
      <c r="E187" s="12">
        <v>100</v>
      </c>
      <c r="F187" s="12"/>
      <c r="G187" s="13">
        <v>9.01</v>
      </c>
      <c r="H187" s="13">
        <v>12.65</v>
      </c>
      <c r="I187" s="13">
        <v>2.12</v>
      </c>
      <c r="J187" s="14">
        <v>155</v>
      </c>
      <c r="K187" s="15">
        <v>11.85</v>
      </c>
      <c r="L187" s="15">
        <v>25.12</v>
      </c>
      <c r="M187" s="15">
        <v>198.18</v>
      </c>
      <c r="N187" s="15">
        <v>29.02</v>
      </c>
      <c r="O187" s="15">
        <v>3.7999999999999999E-2</v>
      </c>
      <c r="P187" s="15">
        <v>7.0000000000000007E-2</v>
      </c>
      <c r="Q187" s="15" t="s">
        <v>47</v>
      </c>
      <c r="R187" s="15">
        <v>0.91</v>
      </c>
    </row>
    <row r="188" spans="1:18" x14ac:dyDescent="0.25">
      <c r="A188" s="10" t="s">
        <v>77</v>
      </c>
      <c r="B188" s="11" t="s">
        <v>78</v>
      </c>
      <c r="C188" s="11"/>
      <c r="D188" s="11"/>
      <c r="E188" s="12" t="s">
        <v>79</v>
      </c>
      <c r="F188" s="12"/>
      <c r="G188" s="13">
        <v>0.01</v>
      </c>
      <c r="H188" s="13" t="s">
        <v>29</v>
      </c>
      <c r="I188" s="13">
        <v>0.04</v>
      </c>
      <c r="J188" s="14">
        <v>1</v>
      </c>
      <c r="K188" s="15">
        <v>0.05</v>
      </c>
      <c r="L188" s="15">
        <v>0</v>
      </c>
      <c r="M188" s="15">
        <v>0</v>
      </c>
      <c r="N188" s="15">
        <v>0.01</v>
      </c>
      <c r="O188" s="15">
        <v>0</v>
      </c>
      <c r="P188" s="15">
        <v>0</v>
      </c>
      <c r="Q188" s="15">
        <v>0</v>
      </c>
      <c r="R188" s="15">
        <v>0</v>
      </c>
    </row>
    <row r="189" spans="1:18" x14ac:dyDescent="0.25">
      <c r="A189" s="10" t="s">
        <v>80</v>
      </c>
      <c r="B189" s="11" t="s">
        <v>81</v>
      </c>
      <c r="C189" s="11"/>
      <c r="D189" s="11"/>
      <c r="E189" s="12" t="s">
        <v>37</v>
      </c>
      <c r="F189" s="12"/>
      <c r="G189" s="13" t="s">
        <v>82</v>
      </c>
      <c r="H189" s="13" t="s">
        <v>83</v>
      </c>
      <c r="I189" s="13" t="s">
        <v>58</v>
      </c>
      <c r="J189" s="14" t="s">
        <v>84</v>
      </c>
      <c r="K189" s="15" t="s">
        <v>85</v>
      </c>
      <c r="L189" s="15" t="s">
        <v>86</v>
      </c>
      <c r="M189" s="15" t="s">
        <v>29</v>
      </c>
      <c r="N189" s="15" t="s">
        <v>87</v>
      </c>
      <c r="O189" s="15" t="s">
        <v>29</v>
      </c>
      <c r="P189" s="15" t="s">
        <v>88</v>
      </c>
      <c r="Q189" s="15" t="s">
        <v>89</v>
      </c>
      <c r="R189" s="15" t="s">
        <v>29</v>
      </c>
    </row>
    <row r="190" spans="1:18" x14ac:dyDescent="0.25">
      <c r="A190" s="25" t="s">
        <v>90</v>
      </c>
      <c r="B190" s="25"/>
      <c r="C190" s="25"/>
      <c r="D190" s="25"/>
      <c r="E190" s="17" t="s">
        <v>352</v>
      </c>
      <c r="F190" s="17"/>
      <c r="G190" s="18">
        <f t="shared" ref="G190:R190" si="17">G185+G186+G187+G188+G189</f>
        <v>18.919999999999998</v>
      </c>
      <c r="H190" s="18">
        <f t="shared" si="17"/>
        <v>17.950000000000003</v>
      </c>
      <c r="I190" s="18">
        <f t="shared" si="17"/>
        <v>67.36</v>
      </c>
      <c r="J190" s="18">
        <f t="shared" si="17"/>
        <v>503.8</v>
      </c>
      <c r="K190" s="18">
        <f t="shared" si="17"/>
        <v>60.523000000000003</v>
      </c>
      <c r="L190" s="18">
        <f t="shared" si="17"/>
        <v>63.578000000000003</v>
      </c>
      <c r="M190" s="18">
        <f t="shared" si="17"/>
        <v>331.351</v>
      </c>
      <c r="N190" s="18">
        <f t="shared" si="17"/>
        <v>31.1</v>
      </c>
      <c r="O190" s="18">
        <f t="shared" si="17"/>
        <v>22.742999999999999</v>
      </c>
      <c r="P190" s="18">
        <f t="shared" si="17"/>
        <v>0.254</v>
      </c>
      <c r="Q190" s="18">
        <f t="shared" si="17"/>
        <v>0.151</v>
      </c>
      <c r="R190" s="18">
        <f t="shared" si="17"/>
        <v>7.8900000000000006</v>
      </c>
    </row>
    <row r="191" spans="1:18" ht="18.75" x14ac:dyDescent="0.25">
      <c r="A191" s="30"/>
      <c r="B191" s="31" t="s">
        <v>92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x14ac:dyDescent="0.25">
      <c r="A192" s="10" t="s">
        <v>216</v>
      </c>
      <c r="B192" s="11" t="s">
        <v>307</v>
      </c>
      <c r="C192" s="11"/>
      <c r="D192" s="11"/>
      <c r="E192" s="12" t="s">
        <v>22</v>
      </c>
      <c r="F192" s="12"/>
      <c r="G192" s="13" t="s">
        <v>308</v>
      </c>
      <c r="H192" s="13">
        <v>5.0999999999999996</v>
      </c>
      <c r="I192" s="13" t="s">
        <v>54</v>
      </c>
      <c r="J192" s="14" t="s">
        <v>309</v>
      </c>
      <c r="K192" s="15" t="s">
        <v>310</v>
      </c>
      <c r="L192" s="15" t="s">
        <v>311</v>
      </c>
      <c r="M192" s="15" t="s">
        <v>312</v>
      </c>
      <c r="N192" s="15" t="s">
        <v>313</v>
      </c>
      <c r="O192" s="15" t="s">
        <v>314</v>
      </c>
      <c r="P192" s="15" t="s">
        <v>315</v>
      </c>
      <c r="Q192" s="15" t="s">
        <v>316</v>
      </c>
      <c r="R192" s="15" t="s">
        <v>317</v>
      </c>
    </row>
    <row r="193" spans="1:18" x14ac:dyDescent="0.25">
      <c r="A193" s="10" t="s">
        <v>95</v>
      </c>
      <c r="B193" s="11" t="s">
        <v>96</v>
      </c>
      <c r="C193" s="11"/>
      <c r="D193" s="11"/>
      <c r="E193" s="12" t="s">
        <v>97</v>
      </c>
      <c r="F193" s="12"/>
      <c r="G193" s="13">
        <v>5.45</v>
      </c>
      <c r="H193" s="13" t="s">
        <v>98</v>
      </c>
      <c r="I193" s="13">
        <v>18.57</v>
      </c>
      <c r="J193" s="14" t="s">
        <v>99</v>
      </c>
      <c r="K193" s="15" t="s">
        <v>100</v>
      </c>
      <c r="L193" s="15" t="s">
        <v>101</v>
      </c>
      <c r="M193" s="15" t="s">
        <v>29</v>
      </c>
      <c r="N193" s="15" t="s">
        <v>102</v>
      </c>
      <c r="O193" s="15" t="s">
        <v>103</v>
      </c>
      <c r="P193" s="15" t="s">
        <v>104</v>
      </c>
      <c r="Q193" s="15" t="s">
        <v>105</v>
      </c>
      <c r="R193" s="15" t="s">
        <v>106</v>
      </c>
    </row>
    <row r="194" spans="1:18" x14ac:dyDescent="0.25">
      <c r="A194" s="10" t="s">
        <v>535</v>
      </c>
      <c r="B194" s="11" t="s">
        <v>536</v>
      </c>
      <c r="C194" s="11"/>
      <c r="D194" s="11"/>
      <c r="E194" s="12" t="s">
        <v>213</v>
      </c>
      <c r="F194" s="12"/>
      <c r="G194" s="13">
        <v>14</v>
      </c>
      <c r="H194" s="13">
        <v>9</v>
      </c>
      <c r="I194" s="13">
        <v>11.1</v>
      </c>
      <c r="J194" s="14">
        <v>148</v>
      </c>
      <c r="K194" s="15" t="s">
        <v>537</v>
      </c>
      <c r="L194" s="15" t="s">
        <v>538</v>
      </c>
      <c r="M194" s="15" t="s">
        <v>539</v>
      </c>
      <c r="N194" s="15" t="s">
        <v>540</v>
      </c>
      <c r="O194" s="15" t="s">
        <v>273</v>
      </c>
      <c r="P194" s="15" t="s">
        <v>541</v>
      </c>
      <c r="Q194" s="15" t="s">
        <v>542</v>
      </c>
      <c r="R194" s="15" t="s">
        <v>543</v>
      </c>
    </row>
    <row r="195" spans="1:18" x14ac:dyDescent="0.25">
      <c r="A195" s="10" t="s">
        <v>119</v>
      </c>
      <c r="B195" s="11" t="s">
        <v>544</v>
      </c>
      <c r="C195" s="11"/>
      <c r="D195" s="11"/>
      <c r="E195" s="12" t="s">
        <v>52</v>
      </c>
      <c r="F195" s="12"/>
      <c r="G195" s="13" t="s">
        <v>291</v>
      </c>
      <c r="H195" s="13" t="s">
        <v>254</v>
      </c>
      <c r="I195" s="13" t="s">
        <v>292</v>
      </c>
      <c r="J195" s="14" t="s">
        <v>293</v>
      </c>
      <c r="K195" s="15" t="s">
        <v>294</v>
      </c>
      <c r="L195" s="15" t="s">
        <v>295</v>
      </c>
      <c r="M195" s="15" t="s">
        <v>296</v>
      </c>
      <c r="N195" s="15" t="s">
        <v>297</v>
      </c>
      <c r="O195" s="15" t="s">
        <v>298</v>
      </c>
      <c r="P195" s="15" t="s">
        <v>299</v>
      </c>
      <c r="Q195" s="15" t="s">
        <v>300</v>
      </c>
      <c r="R195" s="15" t="s">
        <v>301</v>
      </c>
    </row>
    <row r="196" spans="1:18" x14ac:dyDescent="0.25">
      <c r="A196" s="10" t="s">
        <v>185</v>
      </c>
      <c r="B196" s="11" t="s">
        <v>186</v>
      </c>
      <c r="C196" s="11"/>
      <c r="D196" s="11"/>
      <c r="E196" s="12" t="s">
        <v>79</v>
      </c>
      <c r="F196" s="12"/>
      <c r="G196" s="13" t="s">
        <v>187</v>
      </c>
      <c r="H196" s="13" t="s">
        <v>121</v>
      </c>
      <c r="I196" s="13" t="s">
        <v>545</v>
      </c>
      <c r="J196" s="14" t="s">
        <v>546</v>
      </c>
      <c r="K196" s="15" t="s">
        <v>188</v>
      </c>
      <c r="L196" s="15" t="s">
        <v>109</v>
      </c>
      <c r="M196" s="15" t="s">
        <v>29</v>
      </c>
      <c r="N196" s="15" t="s">
        <v>189</v>
      </c>
      <c r="O196" s="15" t="s">
        <v>190</v>
      </c>
      <c r="P196" s="15" t="s">
        <v>116</v>
      </c>
      <c r="Q196" s="15" t="s">
        <v>191</v>
      </c>
      <c r="R196" s="15" t="s">
        <v>144</v>
      </c>
    </row>
    <row r="197" spans="1:18" x14ac:dyDescent="0.25">
      <c r="A197" s="10" t="s">
        <v>80</v>
      </c>
      <c r="B197" s="11" t="s">
        <v>81</v>
      </c>
      <c r="C197" s="11"/>
      <c r="D197" s="11"/>
      <c r="E197" s="12" t="s">
        <v>37</v>
      </c>
      <c r="F197" s="12"/>
      <c r="G197" s="13" t="s">
        <v>82</v>
      </c>
      <c r="H197" s="13" t="s">
        <v>83</v>
      </c>
      <c r="I197" s="13" t="s">
        <v>58</v>
      </c>
      <c r="J197" s="14" t="s">
        <v>84</v>
      </c>
      <c r="K197" s="15" t="s">
        <v>85</v>
      </c>
      <c r="L197" s="15" t="s">
        <v>86</v>
      </c>
      <c r="M197" s="15" t="s">
        <v>29</v>
      </c>
      <c r="N197" s="15" t="s">
        <v>87</v>
      </c>
      <c r="O197" s="15" t="s">
        <v>29</v>
      </c>
      <c r="P197" s="15" t="s">
        <v>88</v>
      </c>
      <c r="Q197" s="15" t="s">
        <v>89</v>
      </c>
      <c r="R197" s="15" t="s">
        <v>29</v>
      </c>
    </row>
    <row r="198" spans="1:18" x14ac:dyDescent="0.25">
      <c r="A198" s="25" t="s">
        <v>90</v>
      </c>
      <c r="B198" s="25"/>
      <c r="C198" s="25"/>
      <c r="D198" s="25"/>
      <c r="E198" s="17" t="s">
        <v>547</v>
      </c>
      <c r="F198" s="17"/>
      <c r="G198" s="18">
        <f>G192+G193+G194+G195+G196+G197-3</f>
        <v>26.75</v>
      </c>
      <c r="H198" s="18">
        <f t="shared" ref="H198:R198" si="18">H192+H193+H194+H195+H196+H197</f>
        <v>26.700000000000003</v>
      </c>
      <c r="I198" s="18">
        <f t="shared" si="18"/>
        <v>100.87</v>
      </c>
      <c r="J198" s="18">
        <f t="shared" si="18"/>
        <v>735.8</v>
      </c>
      <c r="K198" s="18">
        <f t="shared" si="18"/>
        <v>134.06899999999999</v>
      </c>
      <c r="L198" s="18">
        <f t="shared" si="18"/>
        <v>118.789</v>
      </c>
      <c r="M198" s="18">
        <f t="shared" si="18"/>
        <v>173.80799999999999</v>
      </c>
      <c r="N198" s="18">
        <f t="shared" si="18"/>
        <v>7.3070000000000004</v>
      </c>
      <c r="O198" s="18">
        <f t="shared" si="18"/>
        <v>31.437999999999999</v>
      </c>
      <c r="P198" s="18">
        <f t="shared" si="18"/>
        <v>0.59099999999999997</v>
      </c>
      <c r="Q198" s="18">
        <f t="shared" si="18"/>
        <v>0.43999999999999995</v>
      </c>
      <c r="R198" s="18">
        <f t="shared" si="18"/>
        <v>42.685000000000002</v>
      </c>
    </row>
  </sheetData>
  <mergeCells count="363">
    <mergeCell ref="B196:D196"/>
    <mergeCell ref="E196:F196"/>
    <mergeCell ref="B197:D197"/>
    <mergeCell ref="E197:F197"/>
    <mergeCell ref="A198:D198"/>
    <mergeCell ref="E198:F198"/>
    <mergeCell ref="B193:D193"/>
    <mergeCell ref="E193:F193"/>
    <mergeCell ref="B194:D194"/>
    <mergeCell ref="E194:F194"/>
    <mergeCell ref="B195:D195"/>
    <mergeCell ref="E195:F195"/>
    <mergeCell ref="B189:D189"/>
    <mergeCell ref="E189:F189"/>
    <mergeCell ref="A190:D190"/>
    <mergeCell ref="E190:F190"/>
    <mergeCell ref="B191:R191"/>
    <mergeCell ref="B192:D192"/>
    <mergeCell ref="E192:F192"/>
    <mergeCell ref="B186:D186"/>
    <mergeCell ref="E186:F186"/>
    <mergeCell ref="B187:D187"/>
    <mergeCell ref="E187:F187"/>
    <mergeCell ref="B188:D188"/>
    <mergeCell ref="E188:F188"/>
    <mergeCell ref="J182:J183"/>
    <mergeCell ref="K182:N182"/>
    <mergeCell ref="O182:R182"/>
    <mergeCell ref="B184:R184"/>
    <mergeCell ref="B185:D185"/>
    <mergeCell ref="E185:F185"/>
    <mergeCell ref="A182:A183"/>
    <mergeCell ref="B182:D183"/>
    <mergeCell ref="E182:F183"/>
    <mergeCell ref="G182:G183"/>
    <mergeCell ref="H182:H183"/>
    <mergeCell ref="I182:I183"/>
    <mergeCell ref="B176:D176"/>
    <mergeCell ref="E176:F176"/>
    <mergeCell ref="B177:D177"/>
    <mergeCell ref="E177:F177"/>
    <mergeCell ref="A178:D178"/>
    <mergeCell ref="E178:F178"/>
    <mergeCell ref="B173:D173"/>
    <mergeCell ref="E173:F173"/>
    <mergeCell ref="B174:D174"/>
    <mergeCell ref="E174:F174"/>
    <mergeCell ref="B175:D175"/>
    <mergeCell ref="E175:F175"/>
    <mergeCell ref="A169:D169"/>
    <mergeCell ref="E169:F169"/>
    <mergeCell ref="B170:R170"/>
    <mergeCell ref="B171:D171"/>
    <mergeCell ref="E171:F171"/>
    <mergeCell ref="B172:D172"/>
    <mergeCell ref="E172:F172"/>
    <mergeCell ref="B166:D166"/>
    <mergeCell ref="E166:F166"/>
    <mergeCell ref="B167:D167"/>
    <mergeCell ref="E167:F167"/>
    <mergeCell ref="B168:D168"/>
    <mergeCell ref="E168:F168"/>
    <mergeCell ref="J162:J163"/>
    <mergeCell ref="K162:N162"/>
    <mergeCell ref="O162:R162"/>
    <mergeCell ref="B164:R164"/>
    <mergeCell ref="B165:D165"/>
    <mergeCell ref="E165:F165"/>
    <mergeCell ref="A162:A163"/>
    <mergeCell ref="B162:D163"/>
    <mergeCell ref="E162:F163"/>
    <mergeCell ref="G162:G163"/>
    <mergeCell ref="H162:H163"/>
    <mergeCell ref="I162:I163"/>
    <mergeCell ref="B156:D156"/>
    <mergeCell ref="E156:F156"/>
    <mergeCell ref="B157:D157"/>
    <mergeCell ref="E157:F157"/>
    <mergeCell ref="A158:D158"/>
    <mergeCell ref="E158:F158"/>
    <mergeCell ref="B153:D153"/>
    <mergeCell ref="E153:F153"/>
    <mergeCell ref="B154:D154"/>
    <mergeCell ref="E154:F154"/>
    <mergeCell ref="B155:D155"/>
    <mergeCell ref="E155:F155"/>
    <mergeCell ref="B149:D149"/>
    <mergeCell ref="E149:F149"/>
    <mergeCell ref="A150:D150"/>
    <mergeCell ref="E150:F150"/>
    <mergeCell ref="B151:R151"/>
    <mergeCell ref="B152:D152"/>
    <mergeCell ref="E152:F152"/>
    <mergeCell ref="B146:D146"/>
    <mergeCell ref="E146:F146"/>
    <mergeCell ref="B147:D147"/>
    <mergeCell ref="E147:F147"/>
    <mergeCell ref="B148:D148"/>
    <mergeCell ref="E148:F148"/>
    <mergeCell ref="J142:J143"/>
    <mergeCell ref="K142:N142"/>
    <mergeCell ref="O142:R142"/>
    <mergeCell ref="B144:R144"/>
    <mergeCell ref="B145:D145"/>
    <mergeCell ref="E145:F145"/>
    <mergeCell ref="A142:A143"/>
    <mergeCell ref="B142:D143"/>
    <mergeCell ref="E142:F143"/>
    <mergeCell ref="G142:G143"/>
    <mergeCell ref="H142:H143"/>
    <mergeCell ref="I142:I143"/>
    <mergeCell ref="B136:D136"/>
    <mergeCell ref="E136:F136"/>
    <mergeCell ref="B137:D137"/>
    <mergeCell ref="E137:F137"/>
    <mergeCell ref="A138:D138"/>
    <mergeCell ref="E138:F138"/>
    <mergeCell ref="B133:D133"/>
    <mergeCell ref="E133:F133"/>
    <mergeCell ref="B134:D134"/>
    <mergeCell ref="E134:F134"/>
    <mergeCell ref="B135:D135"/>
    <mergeCell ref="E135:F135"/>
    <mergeCell ref="B129:D129"/>
    <mergeCell ref="E129:F129"/>
    <mergeCell ref="A130:D130"/>
    <mergeCell ref="E130:F130"/>
    <mergeCell ref="B131:R131"/>
    <mergeCell ref="B132:D132"/>
    <mergeCell ref="E132:F132"/>
    <mergeCell ref="B125:R125"/>
    <mergeCell ref="B126:D126"/>
    <mergeCell ref="E126:F126"/>
    <mergeCell ref="B127:D127"/>
    <mergeCell ref="E127:F127"/>
    <mergeCell ref="B128:D128"/>
    <mergeCell ref="E128:F128"/>
    <mergeCell ref="G123:G124"/>
    <mergeCell ref="H123:H124"/>
    <mergeCell ref="I123:I124"/>
    <mergeCell ref="J123:J124"/>
    <mergeCell ref="K123:N123"/>
    <mergeCell ref="O123:R123"/>
    <mergeCell ref="B118:D118"/>
    <mergeCell ref="E118:F118"/>
    <mergeCell ref="A119:D119"/>
    <mergeCell ref="E119:F119"/>
    <mergeCell ref="A123:A124"/>
    <mergeCell ref="B123:D124"/>
    <mergeCell ref="E123:F124"/>
    <mergeCell ref="B115:D115"/>
    <mergeCell ref="E115:F115"/>
    <mergeCell ref="B116:D116"/>
    <mergeCell ref="E116:F116"/>
    <mergeCell ref="B117:D117"/>
    <mergeCell ref="E117:F117"/>
    <mergeCell ref="A111:D111"/>
    <mergeCell ref="E111:F111"/>
    <mergeCell ref="B112:R112"/>
    <mergeCell ref="B113:D113"/>
    <mergeCell ref="E113:F113"/>
    <mergeCell ref="B114:D114"/>
    <mergeCell ref="E114:F114"/>
    <mergeCell ref="B108:D108"/>
    <mergeCell ref="E108:F108"/>
    <mergeCell ref="B109:D109"/>
    <mergeCell ref="E109:F109"/>
    <mergeCell ref="B110:D110"/>
    <mergeCell ref="E110:F110"/>
    <mergeCell ref="J104:J105"/>
    <mergeCell ref="K104:N104"/>
    <mergeCell ref="O104:R104"/>
    <mergeCell ref="B106:R106"/>
    <mergeCell ref="B107:D107"/>
    <mergeCell ref="E107:F107"/>
    <mergeCell ref="A104:A105"/>
    <mergeCell ref="B104:D105"/>
    <mergeCell ref="E104:F105"/>
    <mergeCell ref="G104:G105"/>
    <mergeCell ref="H104:H105"/>
    <mergeCell ref="I104:I105"/>
    <mergeCell ref="B98:D98"/>
    <mergeCell ref="E98:F98"/>
    <mergeCell ref="B99:D99"/>
    <mergeCell ref="E99:F99"/>
    <mergeCell ref="A100:D100"/>
    <mergeCell ref="E100:F100"/>
    <mergeCell ref="B95:D95"/>
    <mergeCell ref="E95:F95"/>
    <mergeCell ref="B96:D96"/>
    <mergeCell ref="E96:F96"/>
    <mergeCell ref="B97:D97"/>
    <mergeCell ref="E97:F97"/>
    <mergeCell ref="B91:D91"/>
    <mergeCell ref="E91:F91"/>
    <mergeCell ref="A92:D92"/>
    <mergeCell ref="E92:F92"/>
    <mergeCell ref="B93:R93"/>
    <mergeCell ref="B94:D94"/>
    <mergeCell ref="E94:F94"/>
    <mergeCell ref="B88:D88"/>
    <mergeCell ref="E88:F88"/>
    <mergeCell ref="B89:D89"/>
    <mergeCell ref="E89:F89"/>
    <mergeCell ref="B90:D90"/>
    <mergeCell ref="E90:F90"/>
    <mergeCell ref="H85:H86"/>
    <mergeCell ref="I85:I86"/>
    <mergeCell ref="J85:J86"/>
    <mergeCell ref="K85:N85"/>
    <mergeCell ref="O85:R85"/>
    <mergeCell ref="B87:R87"/>
    <mergeCell ref="A81:D81"/>
    <mergeCell ref="E81:F81"/>
    <mergeCell ref="A85:A86"/>
    <mergeCell ref="B85:D86"/>
    <mergeCell ref="E85:F86"/>
    <mergeCell ref="G85:G86"/>
    <mergeCell ref="B78:D78"/>
    <mergeCell ref="E78:F78"/>
    <mergeCell ref="B79:D79"/>
    <mergeCell ref="E79:F79"/>
    <mergeCell ref="B80:D80"/>
    <mergeCell ref="E80:F80"/>
    <mergeCell ref="B74:R74"/>
    <mergeCell ref="B75:D75"/>
    <mergeCell ref="E75:F75"/>
    <mergeCell ref="B76:D76"/>
    <mergeCell ref="E76:F76"/>
    <mergeCell ref="B77:D77"/>
    <mergeCell ref="E77:F77"/>
    <mergeCell ref="B71:D71"/>
    <mergeCell ref="E71:F71"/>
    <mergeCell ref="B72:D72"/>
    <mergeCell ref="E72:F72"/>
    <mergeCell ref="A73:D73"/>
    <mergeCell ref="E73:F73"/>
    <mergeCell ref="B67:R67"/>
    <mergeCell ref="B68:D68"/>
    <mergeCell ref="E68:F68"/>
    <mergeCell ref="B69:D69"/>
    <mergeCell ref="E69:F69"/>
    <mergeCell ref="B70:D70"/>
    <mergeCell ref="E70:F70"/>
    <mergeCell ref="G65:G66"/>
    <mergeCell ref="H65:H66"/>
    <mergeCell ref="I65:I66"/>
    <mergeCell ref="J65:J66"/>
    <mergeCell ref="K65:N65"/>
    <mergeCell ref="O65:R65"/>
    <mergeCell ref="B60:D60"/>
    <mergeCell ref="E60:F60"/>
    <mergeCell ref="A61:D61"/>
    <mergeCell ref="E61:F61"/>
    <mergeCell ref="A65:A66"/>
    <mergeCell ref="B65:D66"/>
    <mergeCell ref="E65:F66"/>
    <mergeCell ref="B57:D57"/>
    <mergeCell ref="E57:F57"/>
    <mergeCell ref="B58:D58"/>
    <mergeCell ref="E58:F58"/>
    <mergeCell ref="B59:D59"/>
    <mergeCell ref="E59:F59"/>
    <mergeCell ref="A53:D53"/>
    <mergeCell ref="E53:F53"/>
    <mergeCell ref="B54:R54"/>
    <mergeCell ref="B55:D55"/>
    <mergeCell ref="E55:F55"/>
    <mergeCell ref="B56:D56"/>
    <mergeCell ref="E56:F56"/>
    <mergeCell ref="B50:D50"/>
    <mergeCell ref="E50:F50"/>
    <mergeCell ref="B51:D51"/>
    <mergeCell ref="E51:F51"/>
    <mergeCell ref="B52:D52"/>
    <mergeCell ref="E52:F52"/>
    <mergeCell ref="J46:J47"/>
    <mergeCell ref="K46:N46"/>
    <mergeCell ref="O46:R46"/>
    <mergeCell ref="B48:R48"/>
    <mergeCell ref="B49:D49"/>
    <mergeCell ref="E49:F49"/>
    <mergeCell ref="A46:A47"/>
    <mergeCell ref="B46:D47"/>
    <mergeCell ref="E46:F47"/>
    <mergeCell ref="G46:G47"/>
    <mergeCell ref="H46:H47"/>
    <mergeCell ref="I46:I47"/>
    <mergeCell ref="B40:D40"/>
    <mergeCell ref="E40:F40"/>
    <mergeCell ref="B41:D41"/>
    <mergeCell ref="E41:F41"/>
    <mergeCell ref="A42:D42"/>
    <mergeCell ref="E42:F42"/>
    <mergeCell ref="B36:R36"/>
    <mergeCell ref="B37:D37"/>
    <mergeCell ref="E37:F37"/>
    <mergeCell ref="B38:D38"/>
    <mergeCell ref="E38:F38"/>
    <mergeCell ref="B39:D39"/>
    <mergeCell ref="E39:F39"/>
    <mergeCell ref="B33:D33"/>
    <mergeCell ref="E33:F33"/>
    <mergeCell ref="B34:D34"/>
    <mergeCell ref="E34:F34"/>
    <mergeCell ref="A35:D35"/>
    <mergeCell ref="E35:F35"/>
    <mergeCell ref="B29:R29"/>
    <mergeCell ref="B30:D30"/>
    <mergeCell ref="E30:F30"/>
    <mergeCell ref="B31:D31"/>
    <mergeCell ref="E31:F31"/>
    <mergeCell ref="B32:D32"/>
    <mergeCell ref="E32:F32"/>
    <mergeCell ref="G27:G28"/>
    <mergeCell ref="H27:H28"/>
    <mergeCell ref="I27:I28"/>
    <mergeCell ref="J27:J28"/>
    <mergeCell ref="K27:N27"/>
    <mergeCell ref="O27:R27"/>
    <mergeCell ref="B22:D22"/>
    <mergeCell ref="E22:F22"/>
    <mergeCell ref="A23:D23"/>
    <mergeCell ref="E23:F23"/>
    <mergeCell ref="A27:A28"/>
    <mergeCell ref="B27:D28"/>
    <mergeCell ref="E27:F28"/>
    <mergeCell ref="B19:D19"/>
    <mergeCell ref="E19:F19"/>
    <mergeCell ref="B20:D20"/>
    <mergeCell ref="E20:F20"/>
    <mergeCell ref="B21:D21"/>
    <mergeCell ref="E21:F21"/>
    <mergeCell ref="A15:D15"/>
    <mergeCell ref="E15:F15"/>
    <mergeCell ref="B16:R16"/>
    <mergeCell ref="B17:D17"/>
    <mergeCell ref="E17:F17"/>
    <mergeCell ref="B18:D18"/>
    <mergeCell ref="E18:F18"/>
    <mergeCell ref="B12:D12"/>
    <mergeCell ref="E12:F12"/>
    <mergeCell ref="B13:D13"/>
    <mergeCell ref="E13:F13"/>
    <mergeCell ref="B14:D14"/>
    <mergeCell ref="E14:F14"/>
    <mergeCell ref="B8:R8"/>
    <mergeCell ref="B9:D9"/>
    <mergeCell ref="E9:F9"/>
    <mergeCell ref="B10:D10"/>
    <mergeCell ref="E10:F10"/>
    <mergeCell ref="B11:D11"/>
    <mergeCell ref="E11:F11"/>
    <mergeCell ref="B1:R1"/>
    <mergeCell ref="A6:A7"/>
    <mergeCell ref="B6:D7"/>
    <mergeCell ref="E6:F7"/>
    <mergeCell ref="G6:G7"/>
    <mergeCell ref="H6:H7"/>
    <mergeCell ref="I6:I7"/>
    <mergeCell ref="J6:J7"/>
    <mergeCell ref="K6:N6"/>
    <mergeCell ref="O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2022-10-03T17:16:25Z</dcterms:modified>
</cp:coreProperties>
</file>